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tina.gazovicova\Desktop\Plán obnovy- K6\Doložky vplyvov pre vládu SR_21.2\"/>
    </mc:Choice>
  </mc:AlternateContent>
  <xr:revisionPtr revIDLastSave="0" documentId="13_ncr:1_{B98EE1F3-9EBB-4E58-8215-276860ED46BA}" xr6:coauthVersionLast="36" xr6:coauthVersionMax="36" xr10:uidLastSave="{00000000-0000-0000-0000-000000000000}"/>
  <bookViews>
    <workbookView xWindow="0" yWindow="0" windowWidth="14380" windowHeight="3530" firstSheet="8" activeTab="11" xr2:uid="{00000000-000D-0000-FFFF-FFFF00000000}"/>
  </bookViews>
  <sheets>
    <sheet name="PA" sheetId="2" r:id="rId1"/>
    <sheet name="ŠŠPalebo OZ" sheetId="4" r:id="rId2"/>
    <sheet name="PVych" sheetId="5" r:id="rId3"/>
    <sheet name="Zdravotník" sheetId="6" r:id="rId4"/>
    <sheet name="špec vzdel" sheetId="7" state="hidden" r:id="rId5"/>
    <sheet name="pomocky" sheetId="11" r:id="rId6"/>
    <sheet name="Debarierizácia" sheetId="12" state="hidden" r:id="rId7"/>
    <sheet name="oddych" sheetId="13" state="hidden" r:id="rId8"/>
    <sheet name="doučovanie" sheetId="8" r:id="rId9"/>
    <sheet name="JK" sheetId="9" r:id="rId10"/>
    <sheet name="dopravné" sheetId="10" r:id="rId11"/>
    <sheet name="SUMÁR" sheetId="14" r:id="rId12"/>
    <sheet name="Hárok1" sheetId="15" r:id="rId13"/>
  </sheets>
  <definedNames>
    <definedName name="_xlnm.Print_Area" localSheetId="0">PA!$B$5:$O$28</definedName>
  </definedNames>
  <calcPr calcId="191029"/>
  <extLst>
    <ext uri="GoogleSheetsCustomDataVersion1">
      <go:sheetsCustomData xmlns:go="http://customooxmlschemas.google.com/" r:id="rId15" roundtripDataSignature="AMtx7mi9eYGQ6m8FtiAYaEXOWiAbvFV13w=="/>
    </ext>
  </extLst>
</workbook>
</file>

<file path=xl/calcChain.xml><?xml version="1.0" encoding="utf-8"?>
<calcChain xmlns="http://schemas.openxmlformats.org/spreadsheetml/2006/main">
  <c r="D13" i="6" l="1"/>
  <c r="K13" i="8" l="1"/>
  <c r="K13" i="5"/>
  <c r="K27" i="9"/>
  <c r="K28" i="9"/>
  <c r="L16" i="14"/>
  <c r="K15" i="5" l="1"/>
  <c r="K16" i="5"/>
  <c r="K17" i="5"/>
  <c r="K18" i="5"/>
  <c r="K19" i="5"/>
  <c r="F8" i="7" l="1"/>
  <c r="F9" i="7"/>
  <c r="G9" i="7" s="1"/>
  <c r="F10" i="7"/>
  <c r="G10" i="7" s="1"/>
  <c r="F11" i="7"/>
  <c r="G11" i="7" s="1"/>
  <c r="F12" i="7"/>
  <c r="G12" i="7" s="1"/>
  <c r="F15" i="7"/>
  <c r="G15" i="7" s="1"/>
  <c r="F16" i="7"/>
  <c r="G16" i="7" s="1"/>
  <c r="F17" i="7"/>
  <c r="G17" i="7" s="1"/>
  <c r="F18" i="7"/>
  <c r="G18" i="7" s="1"/>
  <c r="F19" i="7"/>
  <c r="G19" i="7" s="1"/>
  <c r="F22" i="7"/>
  <c r="G22" i="7" s="1"/>
  <c r="F23" i="7"/>
  <c r="G23" i="7" s="1"/>
  <c r="F24" i="7"/>
  <c r="G24" i="7" s="1"/>
  <c r="F25" i="7"/>
  <c r="G25" i="7" s="1"/>
  <c r="F26" i="7"/>
  <c r="G26" i="7" s="1"/>
  <c r="F27" i="7" l="1"/>
  <c r="F20" i="7"/>
  <c r="F13" i="7"/>
  <c r="G8" i="7"/>
  <c r="N28" i="13"/>
  <c r="L28" i="13"/>
  <c r="J28" i="13"/>
  <c r="D27" i="13"/>
  <c r="F26" i="13"/>
  <c r="G26" i="13" s="1"/>
  <c r="F25" i="13"/>
  <c r="G25" i="13" s="1"/>
  <c r="F24" i="13"/>
  <c r="G24" i="13" s="1"/>
  <c r="F23" i="13"/>
  <c r="G23" i="13" s="1"/>
  <c r="F22" i="13"/>
  <c r="G22" i="13" s="1"/>
  <c r="D20" i="13"/>
  <c r="F19" i="13"/>
  <c r="G19" i="13" s="1"/>
  <c r="F18" i="13"/>
  <c r="G18" i="13" s="1"/>
  <c r="F17" i="13"/>
  <c r="G17" i="13" s="1"/>
  <c r="F16" i="13"/>
  <c r="G16" i="13" s="1"/>
  <c r="F15" i="13"/>
  <c r="G15" i="13" s="1"/>
  <c r="D13" i="13"/>
  <c r="F12" i="13"/>
  <c r="G12" i="13" s="1"/>
  <c r="F11" i="13"/>
  <c r="G11" i="13" s="1"/>
  <c r="F10" i="13"/>
  <c r="G10" i="13" s="1"/>
  <c r="F9" i="13"/>
  <c r="G9" i="13" s="1"/>
  <c r="F8" i="13"/>
  <c r="G8" i="13" s="1"/>
  <c r="N28" i="12"/>
  <c r="L28" i="12"/>
  <c r="J28" i="12"/>
  <c r="D27" i="12"/>
  <c r="F26" i="12"/>
  <c r="G26" i="12" s="1"/>
  <c r="F25" i="12"/>
  <c r="G25" i="12" s="1"/>
  <c r="F24" i="12"/>
  <c r="G24" i="12" s="1"/>
  <c r="F23" i="12"/>
  <c r="G23" i="12" s="1"/>
  <c r="F22" i="12"/>
  <c r="G22" i="12" s="1"/>
  <c r="D20" i="12"/>
  <c r="F19" i="12"/>
  <c r="G19" i="12" s="1"/>
  <c r="F18" i="12"/>
  <c r="G18" i="12" s="1"/>
  <c r="F17" i="12"/>
  <c r="G17" i="12" s="1"/>
  <c r="F16" i="12"/>
  <c r="G16" i="12" s="1"/>
  <c r="F15" i="12"/>
  <c r="G15" i="12" s="1"/>
  <c r="D13" i="12"/>
  <c r="F12" i="12"/>
  <c r="G12" i="12" s="1"/>
  <c r="F11" i="12"/>
  <c r="G11" i="12" s="1"/>
  <c r="F10" i="12"/>
  <c r="G10" i="12" s="1"/>
  <c r="F9" i="12"/>
  <c r="G9" i="12" s="1"/>
  <c r="F8" i="12"/>
  <c r="G8" i="12" s="1"/>
  <c r="N28" i="11"/>
  <c r="L28" i="11"/>
  <c r="J28" i="11"/>
  <c r="D27" i="11"/>
  <c r="F26" i="11"/>
  <c r="G26" i="11" s="1"/>
  <c r="F25" i="11"/>
  <c r="G25" i="11" s="1"/>
  <c r="F24" i="11"/>
  <c r="G24" i="11" s="1"/>
  <c r="F23" i="11"/>
  <c r="G23" i="11" s="1"/>
  <c r="F22" i="11"/>
  <c r="G22" i="11" s="1"/>
  <c r="D20" i="11"/>
  <c r="F19" i="11"/>
  <c r="G19" i="11" s="1"/>
  <c r="F18" i="11"/>
  <c r="G18" i="11" s="1"/>
  <c r="F17" i="11"/>
  <c r="G17" i="11" s="1"/>
  <c r="F16" i="11"/>
  <c r="G16" i="11" s="1"/>
  <c r="F15" i="11"/>
  <c r="G15" i="11" s="1"/>
  <c r="D13" i="11"/>
  <c r="F12" i="11"/>
  <c r="G12" i="11" s="1"/>
  <c r="F11" i="11"/>
  <c r="G11" i="11" s="1"/>
  <c r="F10" i="11"/>
  <c r="G10" i="11" s="1"/>
  <c r="F9" i="11"/>
  <c r="G9" i="11" s="1"/>
  <c r="F8" i="11"/>
  <c r="G8" i="11" s="1"/>
  <c r="N28" i="10"/>
  <c r="L28" i="10"/>
  <c r="J28" i="10"/>
  <c r="D27" i="10"/>
  <c r="F26" i="10"/>
  <c r="G26" i="10" s="1"/>
  <c r="F25" i="10"/>
  <c r="G25" i="10" s="1"/>
  <c r="F24" i="10"/>
  <c r="G24" i="10" s="1"/>
  <c r="F23" i="10"/>
  <c r="G23" i="10" s="1"/>
  <c r="F22" i="10"/>
  <c r="D20" i="10"/>
  <c r="F19" i="10"/>
  <c r="G19" i="10" s="1"/>
  <c r="F18" i="10"/>
  <c r="G18" i="10" s="1"/>
  <c r="F17" i="10"/>
  <c r="G17" i="10" s="1"/>
  <c r="F16" i="10"/>
  <c r="G16" i="10" s="1"/>
  <c r="F15" i="10"/>
  <c r="G15" i="10" s="1"/>
  <c r="D13" i="10"/>
  <c r="F12" i="10"/>
  <c r="F11" i="10"/>
  <c r="F10" i="10"/>
  <c r="G10" i="10" s="1"/>
  <c r="K10" i="10" s="1"/>
  <c r="F9" i="10"/>
  <c r="F8" i="10"/>
  <c r="N28" i="9"/>
  <c r="L28" i="9"/>
  <c r="J28" i="9"/>
  <c r="D27" i="9"/>
  <c r="F26" i="9"/>
  <c r="G26" i="9" s="1"/>
  <c r="F25" i="9"/>
  <c r="G25" i="9" s="1"/>
  <c r="F24" i="9"/>
  <c r="G24" i="9" s="1"/>
  <c r="F23" i="9"/>
  <c r="G23" i="9" s="1"/>
  <c r="F22" i="9"/>
  <c r="D20" i="9"/>
  <c r="F19" i="9"/>
  <c r="G19" i="9" s="1"/>
  <c r="F18" i="9"/>
  <c r="G18" i="9" s="1"/>
  <c r="F17" i="9"/>
  <c r="G17" i="9" s="1"/>
  <c r="F16" i="9"/>
  <c r="G16" i="9" s="1"/>
  <c r="F15" i="9"/>
  <c r="D13" i="9"/>
  <c r="F12" i="9"/>
  <c r="G12" i="9" s="1"/>
  <c r="F11" i="9"/>
  <c r="G11" i="9" s="1"/>
  <c r="F10" i="9"/>
  <c r="G10" i="9" s="1"/>
  <c r="O10" i="9" s="1"/>
  <c r="F9" i="9"/>
  <c r="G9" i="9" s="1"/>
  <c r="F8" i="9"/>
  <c r="N28" i="8"/>
  <c r="L28" i="8"/>
  <c r="J28" i="8"/>
  <c r="D27" i="8"/>
  <c r="F26" i="8"/>
  <c r="G26" i="8" s="1"/>
  <c r="F25" i="8"/>
  <c r="G25" i="8" s="1"/>
  <c r="F24" i="8"/>
  <c r="G24" i="8" s="1"/>
  <c r="F23" i="8"/>
  <c r="G23" i="8" s="1"/>
  <c r="F22" i="8"/>
  <c r="D20" i="8"/>
  <c r="F19" i="8"/>
  <c r="G19" i="8" s="1"/>
  <c r="F18" i="8"/>
  <c r="G18" i="8" s="1"/>
  <c r="F17" i="8"/>
  <c r="G17" i="8" s="1"/>
  <c r="F16" i="8"/>
  <c r="G16" i="8" s="1"/>
  <c r="F15" i="8"/>
  <c r="D13" i="8"/>
  <c r="F12" i="8"/>
  <c r="G12" i="8" s="1"/>
  <c r="F11" i="8"/>
  <c r="G11" i="8" s="1"/>
  <c r="F10" i="8"/>
  <c r="G10" i="8" s="1"/>
  <c r="F9" i="8"/>
  <c r="G9" i="8" s="1"/>
  <c r="F8" i="8"/>
  <c r="N28" i="7"/>
  <c r="L28" i="7"/>
  <c r="J28" i="7"/>
  <c r="D27" i="7"/>
  <c r="O26" i="7"/>
  <c r="O25" i="7"/>
  <c r="O24" i="7"/>
  <c r="O23" i="7"/>
  <c r="O22" i="7"/>
  <c r="D20" i="7"/>
  <c r="D13" i="7"/>
  <c r="I10" i="7"/>
  <c r="N28" i="6"/>
  <c r="L28" i="6"/>
  <c r="J28" i="6"/>
  <c r="D27" i="6"/>
  <c r="F26" i="6"/>
  <c r="G26" i="6" s="1"/>
  <c r="F25" i="6"/>
  <c r="G25" i="6" s="1"/>
  <c r="F24" i="6"/>
  <c r="G24" i="6" s="1"/>
  <c r="F23" i="6"/>
  <c r="G23" i="6" s="1"/>
  <c r="F22" i="6"/>
  <c r="D20" i="6"/>
  <c r="F19" i="6"/>
  <c r="G19" i="6" s="1"/>
  <c r="F18" i="6"/>
  <c r="G18" i="6" s="1"/>
  <c r="F17" i="6"/>
  <c r="G17" i="6" s="1"/>
  <c r="F16" i="6"/>
  <c r="G16" i="6" s="1"/>
  <c r="F15" i="6"/>
  <c r="F12" i="6"/>
  <c r="G12" i="6" s="1"/>
  <c r="F11" i="6"/>
  <c r="G11" i="6" s="1"/>
  <c r="H11" i="6" s="1"/>
  <c r="F10" i="6"/>
  <c r="G10" i="6" s="1"/>
  <c r="F9" i="6"/>
  <c r="G9" i="6" s="1"/>
  <c r="F8" i="6"/>
  <c r="G8" i="6" s="1"/>
  <c r="N28" i="5"/>
  <c r="L28" i="5"/>
  <c r="J28" i="5"/>
  <c r="D27" i="5"/>
  <c r="F26" i="5"/>
  <c r="G26" i="5" s="1"/>
  <c r="F25" i="5"/>
  <c r="G25" i="5" s="1"/>
  <c r="I25" i="5" s="1"/>
  <c r="F24" i="5"/>
  <c r="G24" i="5" s="1"/>
  <c r="F23" i="5"/>
  <c r="G23" i="5" s="1"/>
  <c r="F22" i="5"/>
  <c r="D20" i="5"/>
  <c r="F19" i="5"/>
  <c r="G19" i="5" s="1"/>
  <c r="F18" i="5"/>
  <c r="G18" i="5" s="1"/>
  <c r="F17" i="5"/>
  <c r="G17" i="5" s="1"/>
  <c r="F16" i="5"/>
  <c r="G16" i="5" s="1"/>
  <c r="F15" i="5"/>
  <c r="D13" i="5"/>
  <c r="F12" i="5"/>
  <c r="G12" i="5" s="1"/>
  <c r="F11" i="5"/>
  <c r="G11" i="5" s="1"/>
  <c r="F10" i="5"/>
  <c r="G10" i="5" s="1"/>
  <c r="F9" i="5"/>
  <c r="G9" i="5" s="1"/>
  <c r="F8" i="5"/>
  <c r="N28" i="4"/>
  <c r="L28" i="4"/>
  <c r="J28" i="4"/>
  <c r="D27" i="4"/>
  <c r="F26" i="4"/>
  <c r="G26" i="4" s="1"/>
  <c r="F25" i="4"/>
  <c r="G25" i="4" s="1"/>
  <c r="F24" i="4"/>
  <c r="G24" i="4" s="1"/>
  <c r="F23" i="4"/>
  <c r="G23" i="4" s="1"/>
  <c r="F22" i="4"/>
  <c r="F19" i="4"/>
  <c r="G19" i="4" s="1"/>
  <c r="F18" i="4"/>
  <c r="G18" i="4" s="1"/>
  <c r="F17" i="4"/>
  <c r="G17" i="4" s="1"/>
  <c r="F16" i="4"/>
  <c r="G16" i="4" s="1"/>
  <c r="F15" i="4"/>
  <c r="D13" i="4"/>
  <c r="F12" i="4"/>
  <c r="G12" i="4" s="1"/>
  <c r="F11" i="4"/>
  <c r="G11" i="4" s="1"/>
  <c r="F10" i="4"/>
  <c r="G10" i="4" s="1"/>
  <c r="F9" i="4"/>
  <c r="G9" i="4" s="1"/>
  <c r="F8" i="4"/>
  <c r="H8" i="6" l="1"/>
  <c r="H12" i="6"/>
  <c r="I12" i="6" s="1"/>
  <c r="J12" i="6" s="1"/>
  <c r="K12" i="6" s="1"/>
  <c r="L12" i="6" s="1"/>
  <c r="M12" i="6" s="1"/>
  <c r="F27" i="8"/>
  <c r="F20" i="8"/>
  <c r="F13" i="8"/>
  <c r="F20" i="4"/>
  <c r="G8" i="10"/>
  <c r="K8" i="10" s="1"/>
  <c r="F13" i="4"/>
  <c r="F27" i="4"/>
  <c r="F13" i="6"/>
  <c r="G9" i="10"/>
  <c r="O9" i="10" s="1"/>
  <c r="F27" i="10"/>
  <c r="G22" i="10"/>
  <c r="G12" i="10"/>
  <c r="I12" i="10" s="1"/>
  <c r="G11" i="10"/>
  <c r="K11" i="10" s="1"/>
  <c r="F27" i="13"/>
  <c r="F20" i="13"/>
  <c r="F13" i="13"/>
  <c r="F27" i="12"/>
  <c r="F20" i="12"/>
  <c r="F27" i="11"/>
  <c r="F20" i="11"/>
  <c r="F13" i="11"/>
  <c r="F13" i="10"/>
  <c r="F27" i="9"/>
  <c r="F20" i="9"/>
  <c r="F13" i="9"/>
  <c r="F27" i="6"/>
  <c r="F20" i="6"/>
  <c r="F27" i="5"/>
  <c r="K10" i="7"/>
  <c r="I12" i="7"/>
  <c r="M12" i="7"/>
  <c r="K12" i="7"/>
  <c r="I9" i="7"/>
  <c r="M9" i="7"/>
  <c r="K9" i="7"/>
  <c r="G13" i="7"/>
  <c r="M8" i="7"/>
  <c r="K8" i="7"/>
  <c r="I11" i="7"/>
  <c r="M11" i="7"/>
  <c r="K11" i="7"/>
  <c r="M10" i="7"/>
  <c r="O9" i="6"/>
  <c r="I11" i="6"/>
  <c r="J11" i="6" s="1"/>
  <c r="K11" i="6" s="1"/>
  <c r="L11" i="6" s="1"/>
  <c r="M11" i="6" s="1"/>
  <c r="O11" i="6"/>
  <c r="O10" i="6"/>
  <c r="O8" i="6"/>
  <c r="O12" i="6"/>
  <c r="O26" i="5"/>
  <c r="M26" i="5"/>
  <c r="K26" i="5"/>
  <c r="I23" i="5"/>
  <c r="O23" i="5"/>
  <c r="M23" i="5"/>
  <c r="K23" i="5"/>
  <c r="I24" i="5"/>
  <c r="O24" i="5"/>
  <c r="M24" i="5"/>
  <c r="K24" i="5"/>
  <c r="K25" i="5"/>
  <c r="M25" i="5"/>
  <c r="G22" i="5"/>
  <c r="O25" i="5"/>
  <c r="F20" i="5"/>
  <c r="F13" i="5"/>
  <c r="M12" i="13"/>
  <c r="K12" i="13"/>
  <c r="I12" i="13"/>
  <c r="O12" i="13"/>
  <c r="M19" i="13"/>
  <c r="O19" i="13"/>
  <c r="K19" i="13"/>
  <c r="I19" i="13"/>
  <c r="K26" i="13"/>
  <c r="I26" i="13"/>
  <c r="O26" i="13"/>
  <c r="M26" i="13"/>
  <c r="O9" i="13"/>
  <c r="M9" i="13"/>
  <c r="K9" i="13"/>
  <c r="I9" i="13"/>
  <c r="O16" i="13"/>
  <c r="K16" i="13"/>
  <c r="I16" i="13"/>
  <c r="M16" i="13"/>
  <c r="M23" i="13"/>
  <c r="K23" i="13"/>
  <c r="I23" i="13"/>
  <c r="O23" i="13"/>
  <c r="M10" i="13"/>
  <c r="K10" i="13"/>
  <c r="I10" i="13"/>
  <c r="O10" i="13"/>
  <c r="M17" i="13"/>
  <c r="K17" i="13"/>
  <c r="I17" i="13"/>
  <c r="O17" i="13"/>
  <c r="M24" i="13"/>
  <c r="I24" i="13"/>
  <c r="O24" i="13"/>
  <c r="K24" i="13"/>
  <c r="O11" i="13"/>
  <c r="M11" i="13"/>
  <c r="K11" i="13"/>
  <c r="I11" i="13"/>
  <c r="K18" i="13"/>
  <c r="I18" i="13"/>
  <c r="O18" i="13"/>
  <c r="M18" i="13"/>
  <c r="K25" i="13"/>
  <c r="M25" i="13"/>
  <c r="I25" i="13"/>
  <c r="O25" i="13"/>
  <c r="K12" i="12"/>
  <c r="O12" i="12"/>
  <c r="I12" i="12"/>
  <c r="M12" i="12"/>
  <c r="I19" i="12"/>
  <c r="M19" i="12"/>
  <c r="K19" i="12"/>
  <c r="O19" i="12"/>
  <c r="O26" i="12"/>
  <c r="K26" i="12"/>
  <c r="I26" i="12"/>
  <c r="M26" i="12"/>
  <c r="K8" i="12"/>
  <c r="G13" i="12"/>
  <c r="I8" i="12"/>
  <c r="M8" i="12"/>
  <c r="O8" i="12"/>
  <c r="K9" i="12"/>
  <c r="I9" i="12"/>
  <c r="M9" i="12"/>
  <c r="O9" i="12"/>
  <c r="I16" i="12"/>
  <c r="M16" i="12"/>
  <c r="K16" i="12"/>
  <c r="O16" i="12"/>
  <c r="M23" i="12"/>
  <c r="O23" i="12"/>
  <c r="K23" i="12"/>
  <c r="I23" i="12"/>
  <c r="K10" i="12"/>
  <c r="I10" i="12"/>
  <c r="M10" i="12"/>
  <c r="O10" i="12"/>
  <c r="I17" i="12"/>
  <c r="O17" i="12"/>
  <c r="M17" i="12"/>
  <c r="K17" i="12"/>
  <c r="M24" i="12"/>
  <c r="K24" i="12"/>
  <c r="I24" i="12"/>
  <c r="O24" i="12"/>
  <c r="K11" i="12"/>
  <c r="I11" i="12"/>
  <c r="M11" i="12"/>
  <c r="O11" i="12"/>
  <c r="I18" i="12"/>
  <c r="K18" i="12"/>
  <c r="O18" i="12"/>
  <c r="M18" i="12"/>
  <c r="M25" i="12"/>
  <c r="O25" i="12"/>
  <c r="K25" i="12"/>
  <c r="I25" i="12"/>
  <c r="F13" i="12"/>
  <c r="M10" i="11"/>
  <c r="K10" i="11"/>
  <c r="I10" i="11"/>
  <c r="K17" i="11"/>
  <c r="I17" i="11"/>
  <c r="O17" i="11"/>
  <c r="I26" i="11"/>
  <c r="O26" i="11"/>
  <c r="M26" i="11"/>
  <c r="K26" i="11"/>
  <c r="O10" i="11"/>
  <c r="M17" i="11"/>
  <c r="M11" i="11"/>
  <c r="K11" i="11"/>
  <c r="I11" i="11"/>
  <c r="K18" i="11"/>
  <c r="I18" i="11"/>
  <c r="O18" i="11"/>
  <c r="O11" i="11"/>
  <c r="M18" i="11"/>
  <c r="I23" i="11"/>
  <c r="O23" i="11"/>
  <c r="M23" i="11"/>
  <c r="K23" i="11"/>
  <c r="M9" i="11"/>
  <c r="K9" i="11"/>
  <c r="I9" i="11"/>
  <c r="M12" i="11"/>
  <c r="K12" i="11"/>
  <c r="I12" i="11"/>
  <c r="K16" i="11"/>
  <c r="I16" i="11"/>
  <c r="O16" i="11"/>
  <c r="K19" i="11"/>
  <c r="I19" i="11"/>
  <c r="O19" i="11"/>
  <c r="I24" i="11"/>
  <c r="O24" i="11"/>
  <c r="M24" i="11"/>
  <c r="K24" i="11"/>
  <c r="O9" i="11"/>
  <c r="O12" i="11"/>
  <c r="M16" i="11"/>
  <c r="M19" i="11"/>
  <c r="I25" i="11"/>
  <c r="O25" i="11"/>
  <c r="M25" i="11"/>
  <c r="K25" i="11"/>
  <c r="I18" i="10"/>
  <c r="O18" i="10"/>
  <c r="M18" i="10"/>
  <c r="K18" i="10"/>
  <c r="O25" i="10"/>
  <c r="M25" i="10"/>
  <c r="K25" i="10"/>
  <c r="I25" i="10"/>
  <c r="I19" i="10"/>
  <c r="O19" i="10"/>
  <c r="M19" i="10"/>
  <c r="K19" i="10"/>
  <c r="E19" i="14" s="1"/>
  <c r="M26" i="10"/>
  <c r="K26" i="10"/>
  <c r="O26" i="10"/>
  <c r="I26" i="10"/>
  <c r="G20" i="10"/>
  <c r="I15" i="10"/>
  <c r="O15" i="10"/>
  <c r="M15" i="10"/>
  <c r="K15" i="10"/>
  <c r="I16" i="10"/>
  <c r="O16" i="10"/>
  <c r="M16" i="10"/>
  <c r="K16" i="10"/>
  <c r="O23" i="10"/>
  <c r="M23" i="10"/>
  <c r="K23" i="10"/>
  <c r="I23" i="10"/>
  <c r="I17" i="10"/>
  <c r="O17" i="10"/>
  <c r="M17" i="10"/>
  <c r="K17" i="10"/>
  <c r="M24" i="10"/>
  <c r="K24" i="10"/>
  <c r="O24" i="10"/>
  <c r="I24" i="10"/>
  <c r="I11" i="10"/>
  <c r="F20" i="10"/>
  <c r="M8" i="10"/>
  <c r="M10" i="10"/>
  <c r="M11" i="10"/>
  <c r="M12" i="10"/>
  <c r="O8" i="10"/>
  <c r="O10" i="10"/>
  <c r="O11" i="10"/>
  <c r="I8" i="10"/>
  <c r="I10" i="10"/>
  <c r="K19" i="9"/>
  <c r="L19" i="9" s="1"/>
  <c r="M19" i="9" s="1"/>
  <c r="N19" i="9" s="1"/>
  <c r="O19" i="9" s="1"/>
  <c r="I19" i="9"/>
  <c r="I26" i="9"/>
  <c r="O26" i="9"/>
  <c r="M26" i="9"/>
  <c r="K26" i="9"/>
  <c r="M11" i="9"/>
  <c r="K11" i="9"/>
  <c r="I11" i="9"/>
  <c r="O11" i="9"/>
  <c r="M9" i="9"/>
  <c r="K9" i="9"/>
  <c r="I9" i="9"/>
  <c r="M12" i="9"/>
  <c r="K12" i="9"/>
  <c r="I12" i="9"/>
  <c r="K16" i="9"/>
  <c r="L16" i="9" s="1"/>
  <c r="I16" i="9"/>
  <c r="M16" i="9"/>
  <c r="N16" i="9" s="1"/>
  <c r="O16" i="9" s="1"/>
  <c r="I23" i="9"/>
  <c r="O23" i="9"/>
  <c r="M23" i="9"/>
  <c r="K23" i="9"/>
  <c r="O9" i="9"/>
  <c r="O12" i="9"/>
  <c r="K17" i="9"/>
  <c r="L17" i="9" s="1"/>
  <c r="I17" i="9"/>
  <c r="M17" i="9"/>
  <c r="N17" i="9" s="1"/>
  <c r="O17" i="9" s="1"/>
  <c r="I24" i="9"/>
  <c r="O24" i="9"/>
  <c r="M24" i="9"/>
  <c r="K24" i="9"/>
  <c r="M10" i="9"/>
  <c r="K10" i="9"/>
  <c r="I10" i="9"/>
  <c r="K18" i="9"/>
  <c r="L18" i="9" s="1"/>
  <c r="I18" i="9"/>
  <c r="O18" i="9"/>
  <c r="M18" i="9"/>
  <c r="N18" i="9" s="1"/>
  <c r="K25" i="9"/>
  <c r="I25" i="9"/>
  <c r="O25" i="9"/>
  <c r="M25" i="9"/>
  <c r="G8" i="9"/>
  <c r="G15" i="9"/>
  <c r="G22" i="9"/>
  <c r="M10" i="8"/>
  <c r="K10" i="8"/>
  <c r="I10" i="8"/>
  <c r="K17" i="8"/>
  <c r="I17" i="8"/>
  <c r="O17" i="8"/>
  <c r="I26" i="8"/>
  <c r="O26" i="8"/>
  <c r="M26" i="8"/>
  <c r="K26" i="8"/>
  <c r="O10" i="8"/>
  <c r="M17" i="8"/>
  <c r="M11" i="8"/>
  <c r="K11" i="8"/>
  <c r="I11" i="8"/>
  <c r="K18" i="8"/>
  <c r="I18" i="8"/>
  <c r="O18" i="8"/>
  <c r="O11" i="8"/>
  <c r="M18" i="8"/>
  <c r="I23" i="8"/>
  <c r="O23" i="8"/>
  <c r="M23" i="8"/>
  <c r="K23" i="8"/>
  <c r="M9" i="8"/>
  <c r="K9" i="8"/>
  <c r="I9" i="8"/>
  <c r="M12" i="8"/>
  <c r="K12" i="8"/>
  <c r="I12" i="8"/>
  <c r="K16" i="8"/>
  <c r="I16" i="8"/>
  <c r="O16" i="8"/>
  <c r="K19" i="8"/>
  <c r="I19" i="8"/>
  <c r="O19" i="8"/>
  <c r="I24" i="8"/>
  <c r="O24" i="8"/>
  <c r="M24" i="8"/>
  <c r="K24" i="8"/>
  <c r="O9" i="8"/>
  <c r="O12" i="8"/>
  <c r="M16" i="8"/>
  <c r="M19" i="8"/>
  <c r="I25" i="8"/>
  <c r="O25" i="8"/>
  <c r="M25" i="8"/>
  <c r="K25" i="8"/>
  <c r="G8" i="8"/>
  <c r="G15" i="8"/>
  <c r="G22" i="8"/>
  <c r="O19" i="7"/>
  <c r="M19" i="7"/>
  <c r="K19" i="7"/>
  <c r="I19" i="7"/>
  <c r="K16" i="7"/>
  <c r="O16" i="7"/>
  <c r="M16" i="7"/>
  <c r="I16" i="7"/>
  <c r="O27" i="7"/>
  <c r="O17" i="7"/>
  <c r="M17" i="7"/>
  <c r="K17" i="7"/>
  <c r="I17" i="7"/>
  <c r="K18" i="7"/>
  <c r="I18" i="7"/>
  <c r="O18" i="7"/>
  <c r="M18" i="7"/>
  <c r="I22" i="7"/>
  <c r="I23" i="7"/>
  <c r="I25" i="7"/>
  <c r="I26" i="7"/>
  <c r="O8" i="7"/>
  <c r="O9" i="7"/>
  <c r="O10" i="7"/>
  <c r="O11" i="7"/>
  <c r="O12" i="7"/>
  <c r="K22" i="7"/>
  <c r="K23" i="7"/>
  <c r="K24" i="7"/>
  <c r="K25" i="7"/>
  <c r="K26" i="7"/>
  <c r="M22" i="7"/>
  <c r="M23" i="7"/>
  <c r="M24" i="7"/>
  <c r="M25" i="7"/>
  <c r="M26" i="7"/>
  <c r="I24" i="7"/>
  <c r="G27" i="7"/>
  <c r="I8" i="7"/>
  <c r="O19" i="6"/>
  <c r="K19" i="6"/>
  <c r="L19" i="6" s="1"/>
  <c r="M19" i="6" s="1"/>
  <c r="I19" i="6"/>
  <c r="O26" i="6"/>
  <c r="M26" i="6"/>
  <c r="K26" i="6"/>
  <c r="I26" i="6"/>
  <c r="I16" i="6"/>
  <c r="O16" i="6"/>
  <c r="K16" i="6"/>
  <c r="L16" i="6" s="1"/>
  <c r="M16" i="6"/>
  <c r="O23" i="6"/>
  <c r="M23" i="6"/>
  <c r="I23" i="6"/>
  <c r="K23" i="6"/>
  <c r="O17" i="6"/>
  <c r="K17" i="6"/>
  <c r="L17" i="6" s="1"/>
  <c r="M17" i="6" s="1"/>
  <c r="I17" i="6"/>
  <c r="K24" i="6"/>
  <c r="O24" i="6"/>
  <c r="M24" i="6"/>
  <c r="I24" i="6"/>
  <c r="M18" i="6"/>
  <c r="O18" i="6"/>
  <c r="K18" i="6"/>
  <c r="L18" i="6" s="1"/>
  <c r="I18" i="6"/>
  <c r="O25" i="6"/>
  <c r="M25" i="6"/>
  <c r="K25" i="6"/>
  <c r="I25" i="6"/>
  <c r="I8" i="6"/>
  <c r="J8" i="6" s="1"/>
  <c r="K8" i="6" s="1"/>
  <c r="L8" i="6" s="1"/>
  <c r="M8" i="6" s="1"/>
  <c r="I10" i="6"/>
  <c r="J10" i="6" s="1"/>
  <c r="K10" i="6" s="1"/>
  <c r="L10" i="6" s="1"/>
  <c r="M10" i="6" s="1"/>
  <c r="G13" i="6"/>
  <c r="G22" i="6"/>
  <c r="I9" i="6"/>
  <c r="J9" i="6" s="1"/>
  <c r="K9" i="6" s="1"/>
  <c r="L9" i="6" s="1"/>
  <c r="M9" i="6" s="1"/>
  <c r="G15" i="6"/>
  <c r="O19" i="5"/>
  <c r="I19" i="5"/>
  <c r="M19" i="5"/>
  <c r="I12" i="5"/>
  <c r="M12" i="5"/>
  <c r="K12" i="5"/>
  <c r="O12" i="5"/>
  <c r="I9" i="5"/>
  <c r="O9" i="5"/>
  <c r="M9" i="5"/>
  <c r="K9" i="5"/>
  <c r="O16" i="5"/>
  <c r="M16" i="5"/>
  <c r="I16" i="5"/>
  <c r="I10" i="5"/>
  <c r="M10" i="5"/>
  <c r="K10" i="5"/>
  <c r="O10" i="5"/>
  <c r="I17" i="5"/>
  <c r="O17" i="5"/>
  <c r="M17" i="5"/>
  <c r="I11" i="5"/>
  <c r="O11" i="5"/>
  <c r="M11" i="5"/>
  <c r="K11" i="5"/>
  <c r="O18" i="5"/>
  <c r="M18" i="5"/>
  <c r="I18" i="5"/>
  <c r="I26" i="5"/>
  <c r="G8" i="5"/>
  <c r="G15" i="5"/>
  <c r="M10" i="4"/>
  <c r="K10" i="4"/>
  <c r="I10" i="4"/>
  <c r="K17" i="4"/>
  <c r="I17" i="4"/>
  <c r="O17" i="4"/>
  <c r="I26" i="4"/>
  <c r="O26" i="4"/>
  <c r="M26" i="4"/>
  <c r="K26" i="4"/>
  <c r="O10" i="4"/>
  <c r="M17" i="4"/>
  <c r="M11" i="4"/>
  <c r="K11" i="4"/>
  <c r="I11" i="4"/>
  <c r="K18" i="4"/>
  <c r="I18" i="4"/>
  <c r="O18" i="4"/>
  <c r="O11" i="4"/>
  <c r="M18" i="4"/>
  <c r="I23" i="4"/>
  <c r="O23" i="4"/>
  <c r="M23" i="4"/>
  <c r="K23" i="4"/>
  <c r="M9" i="4"/>
  <c r="K9" i="4"/>
  <c r="I9" i="4"/>
  <c r="M12" i="4"/>
  <c r="K12" i="4"/>
  <c r="I12" i="4"/>
  <c r="K16" i="4"/>
  <c r="I16" i="4"/>
  <c r="O16" i="4"/>
  <c r="K19" i="4"/>
  <c r="I19" i="4"/>
  <c r="O19" i="4"/>
  <c r="I24" i="4"/>
  <c r="O24" i="4"/>
  <c r="M24" i="4"/>
  <c r="K24" i="4"/>
  <c r="O9" i="4"/>
  <c r="O12" i="4"/>
  <c r="M16" i="4"/>
  <c r="M19" i="4"/>
  <c r="I25" i="4"/>
  <c r="O25" i="4"/>
  <c r="M25" i="4"/>
  <c r="K25" i="4"/>
  <c r="G8" i="4"/>
  <c r="G15" i="4"/>
  <c r="G22" i="4"/>
  <c r="J28" i="2"/>
  <c r="L28" i="2"/>
  <c r="N28" i="2"/>
  <c r="D27" i="2"/>
  <c r="D20" i="2"/>
  <c r="D13" i="2"/>
  <c r="F15" i="2"/>
  <c r="G15" i="2" s="1"/>
  <c r="F16" i="2"/>
  <c r="G16" i="2" s="1"/>
  <c r="I16" i="2" s="1"/>
  <c r="F17" i="2"/>
  <c r="G17" i="2" s="1"/>
  <c r="O17" i="2" s="1"/>
  <c r="F18" i="2"/>
  <c r="G18" i="2" s="1"/>
  <c r="F19" i="2"/>
  <c r="G19" i="2" s="1"/>
  <c r="F22" i="2"/>
  <c r="G22" i="2" s="1"/>
  <c r="K22" i="2" s="1"/>
  <c r="F23" i="2"/>
  <c r="G23" i="2" s="1"/>
  <c r="F24" i="2"/>
  <c r="G24" i="2" s="1"/>
  <c r="I24" i="2" s="1"/>
  <c r="F25" i="2"/>
  <c r="G25" i="2" s="1"/>
  <c r="O25" i="2" s="1"/>
  <c r="F26" i="2"/>
  <c r="G26" i="2" s="1"/>
  <c r="O26" i="2" s="1"/>
  <c r="F8" i="2"/>
  <c r="G8" i="2" s="1"/>
  <c r="I8" i="2" s="1"/>
  <c r="F9" i="2"/>
  <c r="G9" i="2" s="1"/>
  <c r="I9" i="2" s="1"/>
  <c r="F10" i="2"/>
  <c r="G10" i="2" s="1"/>
  <c r="I10" i="2" s="1"/>
  <c r="F11" i="2"/>
  <c r="G11" i="2" s="1"/>
  <c r="I11" i="2" s="1"/>
  <c r="F12" i="2"/>
  <c r="G12" i="2" s="1"/>
  <c r="I12" i="2" s="1"/>
  <c r="E26" i="14" l="1"/>
  <c r="G17" i="14"/>
  <c r="D24" i="14"/>
  <c r="K9" i="10"/>
  <c r="M9" i="10"/>
  <c r="M13" i="10" s="1"/>
  <c r="G13" i="10"/>
  <c r="I9" i="10"/>
  <c r="I13" i="10" s="1"/>
  <c r="D12" i="14"/>
  <c r="D11" i="14"/>
  <c r="D10" i="14"/>
  <c r="D9" i="14"/>
  <c r="G25" i="14"/>
  <c r="G26" i="14"/>
  <c r="D16" i="14"/>
  <c r="K10" i="2"/>
  <c r="E10" i="14" s="1"/>
  <c r="O12" i="10"/>
  <c r="K12" i="10"/>
  <c r="I13" i="12"/>
  <c r="F27" i="2"/>
  <c r="G27" i="2"/>
  <c r="K13" i="12"/>
  <c r="O13" i="12"/>
  <c r="M13" i="12"/>
  <c r="M13" i="6"/>
  <c r="I13" i="7"/>
  <c r="K13" i="7"/>
  <c r="K27" i="7"/>
  <c r="M13" i="7"/>
  <c r="O13" i="6"/>
  <c r="I13" i="6"/>
  <c r="G27" i="5"/>
  <c r="M22" i="5"/>
  <c r="M27" i="5" s="1"/>
  <c r="K22" i="5"/>
  <c r="K27" i="5" s="1"/>
  <c r="K28" i="5" s="1"/>
  <c r="O22" i="5"/>
  <c r="O27" i="5" s="1"/>
  <c r="I22" i="5"/>
  <c r="I27" i="5" s="1"/>
  <c r="M22" i="13"/>
  <c r="M27" i="13" s="1"/>
  <c r="G27" i="13"/>
  <c r="I22" i="13"/>
  <c r="I27" i="13" s="1"/>
  <c r="O22" i="13"/>
  <c r="O27" i="13" s="1"/>
  <c r="K22" i="13"/>
  <c r="K27" i="13" s="1"/>
  <c r="M15" i="13"/>
  <c r="M20" i="13" s="1"/>
  <c r="O15" i="13"/>
  <c r="O20" i="13" s="1"/>
  <c r="K15" i="13"/>
  <c r="K20" i="13" s="1"/>
  <c r="G20" i="13"/>
  <c r="I15" i="13"/>
  <c r="I20" i="13" s="1"/>
  <c r="O8" i="13"/>
  <c r="O13" i="13" s="1"/>
  <c r="M8" i="13"/>
  <c r="M13" i="13" s="1"/>
  <c r="K8" i="13"/>
  <c r="K13" i="13" s="1"/>
  <c r="G13" i="13"/>
  <c r="I8" i="13"/>
  <c r="I13" i="13" s="1"/>
  <c r="M22" i="12"/>
  <c r="M27" i="12" s="1"/>
  <c r="K22" i="12"/>
  <c r="K27" i="12" s="1"/>
  <c r="G27" i="12"/>
  <c r="I22" i="12"/>
  <c r="I27" i="12" s="1"/>
  <c r="O22" i="12"/>
  <c r="O27" i="12" s="1"/>
  <c r="G20" i="12"/>
  <c r="I15" i="12"/>
  <c r="I20" i="12" s="1"/>
  <c r="M15" i="12"/>
  <c r="M20" i="12" s="1"/>
  <c r="K15" i="12"/>
  <c r="K20" i="12" s="1"/>
  <c r="O15" i="12"/>
  <c r="O20" i="12" s="1"/>
  <c r="G27" i="11"/>
  <c r="I22" i="11"/>
  <c r="I27" i="11" s="1"/>
  <c r="O22" i="11"/>
  <c r="O27" i="11" s="1"/>
  <c r="M22" i="11"/>
  <c r="M27" i="11" s="1"/>
  <c r="K22" i="11"/>
  <c r="K27" i="11" s="1"/>
  <c r="K15" i="11"/>
  <c r="K20" i="11" s="1"/>
  <c r="G20" i="11"/>
  <c r="I15" i="11"/>
  <c r="I20" i="11" s="1"/>
  <c r="O15" i="11"/>
  <c r="O20" i="11" s="1"/>
  <c r="M15" i="11"/>
  <c r="M20" i="11" s="1"/>
  <c r="M8" i="11"/>
  <c r="M13" i="11" s="1"/>
  <c r="K8" i="11"/>
  <c r="K13" i="11" s="1"/>
  <c r="G13" i="11"/>
  <c r="I8" i="11"/>
  <c r="I13" i="11" s="1"/>
  <c r="O8" i="11"/>
  <c r="O13" i="11" s="1"/>
  <c r="O13" i="10"/>
  <c r="I20" i="10"/>
  <c r="K20" i="10"/>
  <c r="M22" i="10"/>
  <c r="M27" i="10" s="1"/>
  <c r="K22" i="10"/>
  <c r="K27" i="10" s="1"/>
  <c r="O22" i="10"/>
  <c r="O27" i="10" s="1"/>
  <c r="G27" i="10"/>
  <c r="I22" i="10"/>
  <c r="I27" i="10" s="1"/>
  <c r="M20" i="10"/>
  <c r="O20" i="10"/>
  <c r="G27" i="9"/>
  <c r="I22" i="9"/>
  <c r="I27" i="9" s="1"/>
  <c r="O22" i="9"/>
  <c r="O27" i="9" s="1"/>
  <c r="M22" i="9"/>
  <c r="M27" i="9" s="1"/>
  <c r="K22" i="9"/>
  <c r="K15" i="9"/>
  <c r="G20" i="9"/>
  <c r="I15" i="9"/>
  <c r="I20" i="9" s="1"/>
  <c r="M8" i="9"/>
  <c r="M13" i="9" s="1"/>
  <c r="K8" i="9"/>
  <c r="K13" i="9" s="1"/>
  <c r="G13" i="9"/>
  <c r="I8" i="9"/>
  <c r="I13" i="9" s="1"/>
  <c r="O8" i="9"/>
  <c r="O13" i="9" s="1"/>
  <c r="M8" i="8"/>
  <c r="M13" i="8" s="1"/>
  <c r="K8" i="8"/>
  <c r="G13" i="8"/>
  <c r="I8" i="8"/>
  <c r="I13" i="8" s="1"/>
  <c r="O8" i="8"/>
  <c r="O13" i="8" s="1"/>
  <c r="G27" i="8"/>
  <c r="I22" i="8"/>
  <c r="I27" i="8" s="1"/>
  <c r="O22" i="8"/>
  <c r="O27" i="8" s="1"/>
  <c r="M22" i="8"/>
  <c r="M27" i="8" s="1"/>
  <c r="K22" i="8"/>
  <c r="K27" i="8" s="1"/>
  <c r="K15" i="8"/>
  <c r="K20" i="8" s="1"/>
  <c r="G20" i="8"/>
  <c r="I15" i="8"/>
  <c r="I20" i="8" s="1"/>
  <c r="O15" i="8"/>
  <c r="O20" i="8" s="1"/>
  <c r="M15" i="8"/>
  <c r="M20" i="8" s="1"/>
  <c r="M27" i="7"/>
  <c r="I27" i="7"/>
  <c r="G20" i="7"/>
  <c r="I15" i="7"/>
  <c r="I20" i="7" s="1"/>
  <c r="O15" i="7"/>
  <c r="O20" i="7" s="1"/>
  <c r="M15" i="7"/>
  <c r="M20" i="7" s="1"/>
  <c r="K15" i="7"/>
  <c r="K20" i="7" s="1"/>
  <c r="O13" i="7"/>
  <c r="O15" i="6"/>
  <c r="O20" i="6" s="1"/>
  <c r="K15" i="6"/>
  <c r="G20" i="6"/>
  <c r="I15" i="6"/>
  <c r="I20" i="6" s="1"/>
  <c r="K13" i="6"/>
  <c r="K22" i="6"/>
  <c r="K27" i="6" s="1"/>
  <c r="O22" i="6"/>
  <c r="O27" i="6" s="1"/>
  <c r="M22" i="6"/>
  <c r="M27" i="6" s="1"/>
  <c r="G27" i="6"/>
  <c r="I22" i="6"/>
  <c r="I27" i="6" s="1"/>
  <c r="K20" i="5"/>
  <c r="G20" i="5"/>
  <c r="I15" i="5"/>
  <c r="I20" i="5" s="1"/>
  <c r="O15" i="5"/>
  <c r="O20" i="5" s="1"/>
  <c r="M15" i="5"/>
  <c r="M20" i="5" s="1"/>
  <c r="G13" i="5"/>
  <c r="I8" i="5"/>
  <c r="I13" i="5" s="1"/>
  <c r="O8" i="5"/>
  <c r="O13" i="5" s="1"/>
  <c r="M8" i="5"/>
  <c r="M13" i="5" s="1"/>
  <c r="K8" i="5"/>
  <c r="G27" i="4"/>
  <c r="I22" i="4"/>
  <c r="I27" i="4" s="1"/>
  <c r="O22" i="4"/>
  <c r="O27" i="4" s="1"/>
  <c r="M22" i="4"/>
  <c r="M27" i="4" s="1"/>
  <c r="K22" i="4"/>
  <c r="K27" i="4" s="1"/>
  <c r="K15" i="4"/>
  <c r="K20" i="4" s="1"/>
  <c r="G20" i="4"/>
  <c r="I15" i="4"/>
  <c r="I20" i="4" s="1"/>
  <c r="O15" i="4"/>
  <c r="O20" i="4" s="1"/>
  <c r="M15" i="4"/>
  <c r="M20" i="4" s="1"/>
  <c r="M8" i="4"/>
  <c r="M13" i="4" s="1"/>
  <c r="K8" i="4"/>
  <c r="K13" i="4" s="1"/>
  <c r="G13" i="4"/>
  <c r="I8" i="4"/>
  <c r="I13" i="4" s="1"/>
  <c r="O8" i="4"/>
  <c r="O13" i="4" s="1"/>
  <c r="G20" i="2"/>
  <c r="K17" i="2"/>
  <c r="E17" i="14" s="1"/>
  <c r="K12" i="2"/>
  <c r="F20" i="2"/>
  <c r="M23" i="2"/>
  <c r="F23" i="14" s="1"/>
  <c r="O23" i="2"/>
  <c r="G23" i="14" s="1"/>
  <c r="K11" i="2"/>
  <c r="E11" i="14" s="1"/>
  <c r="O12" i="2"/>
  <c r="G12" i="14" s="1"/>
  <c r="M11" i="2"/>
  <c r="F11" i="14" s="1"/>
  <c r="O11" i="2"/>
  <c r="G11" i="14" s="1"/>
  <c r="M10" i="2"/>
  <c r="F10" i="14" s="1"/>
  <c r="O10" i="2"/>
  <c r="G10" i="14" s="1"/>
  <c r="I23" i="2"/>
  <c r="D23" i="14" s="1"/>
  <c r="O24" i="2"/>
  <c r="G24" i="14" s="1"/>
  <c r="M15" i="2"/>
  <c r="I15" i="2"/>
  <c r="I13" i="2"/>
  <c r="M12" i="2"/>
  <c r="F12" i="14" s="1"/>
  <c r="M8" i="2"/>
  <c r="K19" i="2"/>
  <c r="O19" i="2"/>
  <c r="G19" i="14" s="1"/>
  <c r="I19" i="2"/>
  <c r="D19" i="14" s="1"/>
  <c r="M19" i="2"/>
  <c r="F19" i="14" s="1"/>
  <c r="O18" i="2"/>
  <c r="G18" i="14" s="1"/>
  <c r="I18" i="2"/>
  <c r="D18" i="14" s="1"/>
  <c r="M18" i="2"/>
  <c r="F18" i="14" s="1"/>
  <c r="K18" i="2"/>
  <c r="E18" i="14" s="1"/>
  <c r="O16" i="2"/>
  <c r="G16" i="14" s="1"/>
  <c r="M22" i="2"/>
  <c r="K26" i="2"/>
  <c r="G13" i="2"/>
  <c r="I22" i="2"/>
  <c r="K8" i="2"/>
  <c r="O15" i="2"/>
  <c r="K25" i="2"/>
  <c r="E25" i="14" s="1"/>
  <c r="O22" i="2"/>
  <c r="M26" i="2"/>
  <c r="F26" i="14" s="1"/>
  <c r="K24" i="2"/>
  <c r="E24" i="14" s="1"/>
  <c r="K16" i="2"/>
  <c r="E16" i="14" s="1"/>
  <c r="I26" i="2"/>
  <c r="D26" i="14" s="1"/>
  <c r="O9" i="2"/>
  <c r="G9" i="14" s="1"/>
  <c r="M25" i="2"/>
  <c r="F25" i="14" s="1"/>
  <c r="M17" i="2"/>
  <c r="F17" i="14" s="1"/>
  <c r="K23" i="2"/>
  <c r="K15" i="2"/>
  <c r="I25" i="2"/>
  <c r="D25" i="14" s="1"/>
  <c r="I17" i="2"/>
  <c r="D17" i="14" s="1"/>
  <c r="M9" i="2"/>
  <c r="M24" i="2"/>
  <c r="F24" i="14" s="1"/>
  <c r="M16" i="2"/>
  <c r="F16" i="14" s="1"/>
  <c r="K9" i="2"/>
  <c r="E9" i="14" s="1"/>
  <c r="O8" i="2"/>
  <c r="F13" i="2"/>
  <c r="O28" i="7" l="1"/>
  <c r="N11" i="14" s="1"/>
  <c r="E15" i="14"/>
  <c r="E20" i="14" s="1"/>
  <c r="K13" i="10"/>
  <c r="E12" i="14"/>
  <c r="F9" i="14"/>
  <c r="E8" i="14"/>
  <c r="E13" i="14" s="1"/>
  <c r="K20" i="9"/>
  <c r="L15" i="9"/>
  <c r="M15" i="9" s="1"/>
  <c r="K20" i="6"/>
  <c r="K28" i="6" s="1"/>
  <c r="L10" i="14" s="1"/>
  <c r="L15" i="6"/>
  <c r="M15" i="6" s="1"/>
  <c r="M20" i="6" s="1"/>
  <c r="M28" i="6" s="1"/>
  <c r="M10" i="14" s="1"/>
  <c r="O28" i="11"/>
  <c r="N12" i="14" s="1"/>
  <c r="G8" i="14"/>
  <c r="G13" i="14" s="1"/>
  <c r="I28" i="9"/>
  <c r="K16" i="14" s="1"/>
  <c r="O28" i="8"/>
  <c r="N15" i="14" s="1"/>
  <c r="I28" i="8"/>
  <c r="K15" i="14" s="1"/>
  <c r="F8" i="14"/>
  <c r="E22" i="14"/>
  <c r="D15" i="14"/>
  <c r="D20" i="14" s="1"/>
  <c r="O28" i="4"/>
  <c r="N8" i="14" s="1"/>
  <c r="I28" i="4"/>
  <c r="K8" i="14" s="1"/>
  <c r="D8" i="14"/>
  <c r="D13" i="14" s="1"/>
  <c r="I27" i="2"/>
  <c r="D22" i="14"/>
  <c r="D27" i="14" s="1"/>
  <c r="O27" i="2"/>
  <c r="G22" i="14"/>
  <c r="G27" i="14" s="1"/>
  <c r="K27" i="2"/>
  <c r="E23" i="14"/>
  <c r="M27" i="2"/>
  <c r="F22" i="14"/>
  <c r="F27" i="14" s="1"/>
  <c r="M28" i="11"/>
  <c r="M12" i="14" s="1"/>
  <c r="O28" i="13"/>
  <c r="N14" i="14" s="1"/>
  <c r="M28" i="12"/>
  <c r="M13" i="14" s="1"/>
  <c r="I28" i="12"/>
  <c r="K13" i="14" s="1"/>
  <c r="K28" i="12"/>
  <c r="L13" i="14" s="1"/>
  <c r="O28" i="12"/>
  <c r="N13" i="14" s="1"/>
  <c r="I28" i="11"/>
  <c r="K12" i="14" s="1"/>
  <c r="K28" i="10"/>
  <c r="L17" i="14" s="1"/>
  <c r="I28" i="10"/>
  <c r="K17" i="14" s="1"/>
  <c r="K28" i="7"/>
  <c r="L11" i="14" s="1"/>
  <c r="I28" i="7"/>
  <c r="K11" i="14" s="1"/>
  <c r="I28" i="6"/>
  <c r="K10" i="14" s="1"/>
  <c r="I28" i="5"/>
  <c r="K9" i="14" s="1"/>
  <c r="I28" i="13"/>
  <c r="K14" i="14" s="1"/>
  <c r="K28" i="13"/>
  <c r="L14" i="14" s="1"/>
  <c r="M28" i="13"/>
  <c r="M14" i="14" s="1"/>
  <c r="K28" i="11"/>
  <c r="L12" i="14" s="1"/>
  <c r="M28" i="10"/>
  <c r="M17" i="14" s="1"/>
  <c r="O28" i="10"/>
  <c r="N17" i="14" s="1"/>
  <c r="K28" i="8"/>
  <c r="L15" i="14" s="1"/>
  <c r="M28" i="8"/>
  <c r="M15" i="14" s="1"/>
  <c r="M28" i="7"/>
  <c r="M11" i="14" s="1"/>
  <c r="O28" i="6"/>
  <c r="N10" i="14" s="1"/>
  <c r="M28" i="5"/>
  <c r="O28" i="5"/>
  <c r="N9" i="14" s="1"/>
  <c r="K28" i="4"/>
  <c r="L8" i="14" s="1"/>
  <c r="M28" i="4"/>
  <c r="M8" i="14" s="1"/>
  <c r="K20" i="2"/>
  <c r="O13" i="2"/>
  <c r="O20" i="2"/>
  <c r="I20" i="2"/>
  <c r="K13" i="2"/>
  <c r="M20" i="2"/>
  <c r="M13" i="2"/>
  <c r="F13" i="14" l="1"/>
  <c r="F15" i="14"/>
  <c r="F20" i="14" s="1"/>
  <c r="M9" i="14"/>
  <c r="L9" i="14"/>
  <c r="M20" i="9"/>
  <c r="M28" i="9" s="1"/>
  <c r="M16" i="14" s="1"/>
  <c r="N15" i="9"/>
  <c r="O15" i="9" s="1"/>
  <c r="I28" i="2"/>
  <c r="K7" i="14" s="1"/>
  <c r="E27" i="14"/>
  <c r="E28" i="14" s="1"/>
  <c r="D28" i="14"/>
  <c r="M28" i="2"/>
  <c r="K28" i="2"/>
  <c r="O28" i="2"/>
  <c r="F28" i="14" l="1"/>
  <c r="L7" i="14"/>
  <c r="L18" i="14" s="1"/>
  <c r="N7" i="14"/>
  <c r="O20" i="9"/>
  <c r="O28" i="9" s="1"/>
  <c r="N16" i="14" s="1"/>
  <c r="G15" i="14"/>
  <c r="G20" i="14" s="1"/>
  <c r="G28" i="14" s="1"/>
  <c r="M7" i="14"/>
  <c r="M18" i="14" s="1"/>
  <c r="K18" i="14"/>
  <c r="N18" i="14" l="1"/>
</calcChain>
</file>

<file path=xl/sharedStrings.xml><?xml version="1.0" encoding="utf-8"?>
<sst xmlns="http://schemas.openxmlformats.org/spreadsheetml/2006/main" count="510" uniqueCount="113">
  <si>
    <t>SPOLU</t>
  </si>
  <si>
    <t>Termín</t>
  </si>
  <si>
    <t>K</t>
  </si>
  <si>
    <t>V</t>
  </si>
  <si>
    <t>O</t>
  </si>
  <si>
    <t>C</t>
  </si>
  <si>
    <t>S</t>
  </si>
  <si>
    <t>Počet PA</t>
  </si>
  <si>
    <t>Priemerná mzda (610)</t>
  </si>
  <si>
    <t>Potreba na ON (610+620) na mesiac</t>
  </si>
  <si>
    <t>Potreba na mzdy(610) na mesiac</t>
  </si>
  <si>
    <t>FP na rok 2023</t>
  </si>
  <si>
    <t>FP na rok 2024</t>
  </si>
  <si>
    <t>FP na rok 2025</t>
  </si>
  <si>
    <t>FP na rok 2026</t>
  </si>
  <si>
    <t xml:space="preserve"> počet mesiacov v roku 2023</t>
  </si>
  <si>
    <t xml:space="preserve"> počet mesiacov v roku 2024</t>
  </si>
  <si>
    <t xml:space="preserve"> počet mesiacov v roku 2025</t>
  </si>
  <si>
    <t xml:space="preserve"> počet mesiacov v roku 2026</t>
  </si>
  <si>
    <t>CELKOM</t>
  </si>
  <si>
    <t>Poznámky:</t>
  </si>
  <si>
    <t>K=štátne</t>
  </si>
  <si>
    <t>V=VUC</t>
  </si>
  <si>
    <t>O=obce</t>
  </si>
  <si>
    <t>S=Súkromní zriaďovatelia</t>
  </si>
  <si>
    <t>C=cirkevní zriaďovatelia</t>
  </si>
  <si>
    <t>Počet ŠŠP alebo OZ</t>
  </si>
  <si>
    <t>Počet Ped Vych</t>
  </si>
  <si>
    <t>Počet Zdravotníkov</t>
  </si>
  <si>
    <t>Počet osôb na špecializované vzdelávanie</t>
  </si>
  <si>
    <t>Potreba na TaS (630) na mesiac</t>
  </si>
  <si>
    <t>Suma na 1 vzdelávanie na mesiac</t>
  </si>
  <si>
    <t>Počet hodín za mesiac</t>
  </si>
  <si>
    <t>Suma za 1 hod v €</t>
  </si>
  <si>
    <t>špecializované vzdelávanie na ZŠ a SŠ</t>
  </si>
  <si>
    <t>Príspevok na ŠŠP alebo OZ  na ZŠ a SŠ</t>
  </si>
  <si>
    <t>Príspevok na PA na ZŠ a SŠ</t>
  </si>
  <si>
    <t>pomocný vychovávateľ  na ZŠ a SŠ</t>
  </si>
  <si>
    <t>Zdravotník na ZŠ a SŠ</t>
  </si>
  <si>
    <t>Počet hodín JK za mesiac</t>
  </si>
  <si>
    <t>Priemerná mzda (610)na 1 hodinu</t>
  </si>
  <si>
    <t>Dopravné na ZŠ a SŠ</t>
  </si>
  <si>
    <t>Počet detí ktorým bude poskytované</t>
  </si>
  <si>
    <t>Priemerná suma na 1 dieťa (640)</t>
  </si>
  <si>
    <t>Potreba na BTJ (640) na mesiac</t>
  </si>
  <si>
    <t>Pomôcky  na ZŠ a SŠ</t>
  </si>
  <si>
    <t xml:space="preserve">Počet detí ktorým budú mesačne poskytované </t>
  </si>
  <si>
    <t>Priemerná suma na 1 dieťa a pomôcku (630)</t>
  </si>
  <si>
    <t>Potreba na pomocky(630) na mesiac</t>
  </si>
  <si>
    <t>Debarierizácia na ZŠ a SŠ</t>
  </si>
  <si>
    <t>Počet škôl za mesiac</t>
  </si>
  <si>
    <t>Suma na debarierizáciu 1 školy (700)</t>
  </si>
  <si>
    <t>Potreba na KV (700) na mesiac</t>
  </si>
  <si>
    <t>Oddychový priestor na ZŠ a SŠ</t>
  </si>
  <si>
    <t>Počet oddychových pristorov vybudovaných za mesiac</t>
  </si>
  <si>
    <t>Priemerná suma na 1 OP (630)</t>
  </si>
  <si>
    <t>SPOLU na ZŠ a SŠ</t>
  </si>
  <si>
    <t>Zabezpečenie pôsobenia pedagogického asistenta v triede</t>
  </si>
  <si>
    <t>Zabezpečenie pôsobenia školských podporných tímov (odborných zamestnancov a školských špeciálnych pedagógov)</t>
  </si>
  <si>
    <t>Zabezpečenie sebaobslužných úkonov pomocnými vychovávateľmi</t>
  </si>
  <si>
    <t>Zabezpečenie poskytovania zdravotnej starostlivosti</t>
  </si>
  <si>
    <t>Doučovanie</t>
  </si>
  <si>
    <t>Kurzy vyučovacieho jazyka školy</t>
  </si>
  <si>
    <t>Dopravné - v nadväznosti na zabezpečenie podporných opatrení</t>
  </si>
  <si>
    <t>Kompenzačné pomôcky a špeciálne edukačné publikácie</t>
  </si>
  <si>
    <t>Debarierizácia</t>
  </si>
  <si>
    <t>Príspevok na úpravy priestorov školy určených na podporu vnímania a nadobúdanie zručností</t>
  </si>
  <si>
    <t>Príspevok na ŠŠP alebo OZ  na ŠMS, ŠZŠ a ŠSŠ</t>
  </si>
  <si>
    <t>Príspevok na PA na ŠMŠ, ŠZŠ a ŠSŠ</t>
  </si>
  <si>
    <t>Doučovanie na ZŠ a SŠ</t>
  </si>
  <si>
    <t>Doučovanie na ŠZŠ a ŠSŠ</t>
  </si>
  <si>
    <t xml:space="preserve">Doučovanie v  MŠ </t>
  </si>
  <si>
    <t>Jazykový kurz na ZŠ a SŠ</t>
  </si>
  <si>
    <t>Jazykový kurz na MŠ</t>
  </si>
  <si>
    <t>Vzdelávanie zamestnancov školy zamerané na poskytovanie podporných opatrení</t>
  </si>
  <si>
    <t>SUMÁR</t>
  </si>
  <si>
    <t>pomocný vychovávateľ v MŠ</t>
  </si>
  <si>
    <t xml:space="preserve">Zdravotník na MŠ </t>
  </si>
  <si>
    <t xml:space="preserve">SPOLU na MŠ </t>
  </si>
  <si>
    <t>SPOLU na ŠMS, ŠZŠ a ŠSŠ</t>
  </si>
  <si>
    <t>Dopravné  na ŠMŠ, ŠZŠ a ŠSŠ</t>
  </si>
  <si>
    <t>Jazykový kurz na ŠMŠ, ŠZŠ a ŠSŠ</t>
  </si>
  <si>
    <t>Oddychový priestorna MŠ</t>
  </si>
  <si>
    <t>Oddychový priestor na ŠMŠ, ŠZŠ a ŠSŠ</t>
  </si>
  <si>
    <t>Debarierizácia na MŠ</t>
  </si>
  <si>
    <t>Debarierizácia na ŠMŠ, ŠZŠ a ŠSŠ</t>
  </si>
  <si>
    <t xml:space="preserve">Pomôckyna MŠ </t>
  </si>
  <si>
    <t>Pomôcky na ŠMŠ, ŠZŠ a ŠSŠ</t>
  </si>
  <si>
    <t xml:space="preserve">špecializované vzdelávanie na MŠ </t>
  </si>
  <si>
    <t>špecializované vzdelávaniena ŠMŠ, ŠZŠ a ŠSŠ</t>
  </si>
  <si>
    <t>Zdravotník na ŠMŠ, ŠZŠ a ŠSŠ</t>
  </si>
  <si>
    <t>pomocný vychovávateľ na ŠMŠ, ŠZŠ a ŠSŠ</t>
  </si>
  <si>
    <t>PA</t>
  </si>
  <si>
    <t>SŠP, OZ</t>
  </si>
  <si>
    <t>pom vych</t>
  </si>
  <si>
    <t>zdravotník</t>
  </si>
  <si>
    <t>špec vzdel</t>
  </si>
  <si>
    <t>pomôcky</t>
  </si>
  <si>
    <t>debarierizácia</t>
  </si>
  <si>
    <t>oddychové zóny</t>
  </si>
  <si>
    <t>doučovanie</t>
  </si>
  <si>
    <t>jazykové kurzy</t>
  </si>
  <si>
    <t>dopravné</t>
  </si>
  <si>
    <t>Opatrenie</t>
  </si>
  <si>
    <t>Rekapitulácia dopadov na ŠR podľa opatrení</t>
  </si>
  <si>
    <r>
      <t xml:space="preserve">Dopravné  na </t>
    </r>
    <r>
      <rPr>
        <b/>
        <sz val="12"/>
        <rFont val="Times New Roman"/>
        <family val="1"/>
        <charset val="238"/>
      </rPr>
      <t xml:space="preserve"> MŠ</t>
    </r>
  </si>
  <si>
    <t xml:space="preserve"> počet v roku 2023</t>
  </si>
  <si>
    <t xml:space="preserve"> počet v roku 2024</t>
  </si>
  <si>
    <t xml:space="preserve"> počet v roku 2025</t>
  </si>
  <si>
    <t xml:space="preserve"> počet  v roku 2024</t>
  </si>
  <si>
    <t xml:space="preserve"> počet v roku 2026</t>
  </si>
  <si>
    <t>Príspevok na PA na MŠ + dodatočné navýšenie PA v ZŠ (2000 PA)</t>
  </si>
  <si>
    <t>Príspevok na ŠŠP alebo OZ na MŠ + dodatočné navýšenie ŠPT v ZŠ (350)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</si>
</sst>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EEAF6"/>
        <bgColor rgb="FFDEEAF6"/>
      </patternFill>
    </fill>
    <fill>
      <patternFill patternType="solid">
        <fgColor rgb="FFFFFF0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0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  <xf numFmtId="0" fontId="4" fillId="0" borderId="25" xfId="0" applyFont="1" applyBorder="1" applyAlignment="1"/>
    <xf numFmtId="14" fontId="4" fillId="0" borderId="27" xfId="0" applyNumberFormat="1" applyFont="1" applyBorder="1" applyAlignment="1"/>
    <xf numFmtId="0" fontId="4" fillId="0" borderId="25" xfId="0" applyFont="1" applyBorder="1" applyAlignment="1">
      <alignment horizontal="center"/>
    </xf>
    <xf numFmtId="0" fontId="3" fillId="0" borderId="0" xfId="0" applyFont="1" applyAlignment="1"/>
    <xf numFmtId="0" fontId="5" fillId="0" borderId="27" xfId="0" applyFont="1" applyBorder="1" applyAlignment="1"/>
    <xf numFmtId="0" fontId="4" fillId="0" borderId="29" xfId="0" applyFont="1" applyBorder="1" applyAlignment="1">
      <alignment horizontal="center"/>
    </xf>
    <xf numFmtId="0" fontId="4" fillId="0" borderId="29" xfId="0" applyFont="1" applyBorder="1" applyAlignment="1"/>
    <xf numFmtId="3" fontId="4" fillId="0" borderId="14" xfId="0" applyNumberFormat="1" applyFont="1" applyBorder="1" applyAlignment="1"/>
    <xf numFmtId="3" fontId="4" fillId="0" borderId="19" xfId="0" applyNumberFormat="1" applyFont="1" applyBorder="1" applyAlignment="1"/>
    <xf numFmtId="3" fontId="4" fillId="0" borderId="15" xfId="0" applyNumberFormat="1" applyFont="1" applyBorder="1" applyAlignment="1"/>
    <xf numFmtId="3" fontId="0" fillId="0" borderId="14" xfId="0" applyNumberFormat="1" applyFont="1" applyBorder="1" applyAlignment="1"/>
    <xf numFmtId="3" fontId="0" fillId="0" borderId="15" xfId="0" applyNumberFormat="1" applyFont="1" applyBorder="1" applyAlignment="1"/>
    <xf numFmtId="3" fontId="4" fillId="0" borderId="20" xfId="0" applyNumberFormat="1" applyFont="1" applyBorder="1" applyAlignment="1"/>
    <xf numFmtId="3" fontId="4" fillId="0" borderId="18" xfId="0" applyNumberFormat="1" applyFont="1" applyBorder="1" applyAlignment="1"/>
    <xf numFmtId="3" fontId="4" fillId="0" borderId="21" xfId="0" applyNumberFormat="1" applyFont="1" applyBorder="1" applyAlignment="1"/>
    <xf numFmtId="3" fontId="4" fillId="0" borderId="7" xfId="0" applyNumberFormat="1" applyFont="1" applyBorder="1" applyAlignment="1"/>
    <xf numFmtId="3" fontId="4" fillId="0" borderId="8" xfId="0" applyNumberFormat="1" applyFont="1" applyBorder="1" applyAlignment="1"/>
    <xf numFmtId="3" fontId="4" fillId="0" borderId="17" xfId="0" applyNumberFormat="1" applyFont="1" applyBorder="1" applyAlignment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/>
    <xf numFmtId="3" fontId="5" fillId="3" borderId="16" xfId="0" applyNumberFormat="1" applyFont="1" applyFill="1" applyBorder="1" applyAlignment="1"/>
    <xf numFmtId="3" fontId="5" fillId="3" borderId="10" xfId="0" applyNumberFormat="1" applyFont="1" applyFill="1" applyBorder="1" applyAlignment="1"/>
    <xf numFmtId="3" fontId="5" fillId="3" borderId="11" xfId="0" applyNumberFormat="1" applyFont="1" applyFill="1" applyBorder="1" applyAlignment="1"/>
    <xf numFmtId="0" fontId="5" fillId="3" borderId="9" xfId="0" applyFont="1" applyFill="1" applyBorder="1" applyAlignment="1">
      <alignment horizontal="center"/>
    </xf>
    <xf numFmtId="0" fontId="5" fillId="3" borderId="9" xfId="0" applyFont="1" applyFill="1" applyBorder="1" applyAlignment="1"/>
    <xf numFmtId="3" fontId="5" fillId="3" borderId="30" xfId="0" applyNumberFormat="1" applyFont="1" applyFill="1" applyBorder="1" applyAlignment="1"/>
    <xf numFmtId="3" fontId="5" fillId="3" borderId="28" xfId="0" applyNumberFormat="1" applyFont="1" applyFill="1" applyBorder="1" applyAlignment="1"/>
    <xf numFmtId="3" fontId="5" fillId="3" borderId="31" xfId="0" applyNumberFormat="1" applyFont="1" applyFill="1" applyBorder="1" applyAlignment="1"/>
    <xf numFmtId="0" fontId="5" fillId="7" borderId="16" xfId="0" applyFont="1" applyFill="1" applyBorder="1" applyAlignment="1">
      <alignment horizontal="center" vertical="center"/>
    </xf>
    <xf numFmtId="0" fontId="5" fillId="7" borderId="10" xfId="0" applyFont="1" applyFill="1" applyBorder="1" applyAlignment="1">
      <alignment horizontal="right" vertical="center"/>
    </xf>
    <xf numFmtId="3" fontId="5" fillId="7" borderId="10" xfId="0" applyNumberFormat="1" applyFont="1" applyFill="1" applyBorder="1" applyAlignment="1">
      <alignment horizontal="right" vertical="center"/>
    </xf>
    <xf numFmtId="3" fontId="5" fillId="7" borderId="11" xfId="0" applyNumberFormat="1" applyFont="1" applyFill="1" applyBorder="1" applyAlignment="1">
      <alignment horizontal="right" vertical="center"/>
    </xf>
    <xf numFmtId="0" fontId="5" fillId="0" borderId="0" xfId="0" applyFont="1" applyAlignment="1"/>
    <xf numFmtId="3" fontId="4" fillId="5" borderId="20" xfId="0" applyNumberFormat="1" applyFont="1" applyFill="1" applyBorder="1" applyAlignment="1"/>
    <xf numFmtId="3" fontId="4" fillId="5" borderId="18" xfId="0" applyNumberFormat="1" applyFont="1" applyFill="1" applyBorder="1" applyAlignment="1"/>
    <xf numFmtId="3" fontId="4" fillId="5" borderId="7" xfId="0" applyNumberFormat="1" applyFont="1" applyFill="1" applyBorder="1" applyAlignment="1"/>
    <xf numFmtId="3" fontId="4" fillId="4" borderId="15" xfId="0" applyNumberFormat="1" applyFont="1" applyFill="1" applyBorder="1" applyAlignment="1"/>
    <xf numFmtId="3" fontId="4" fillId="4" borderId="21" xfId="0" applyNumberFormat="1" applyFont="1" applyFill="1" applyBorder="1" applyAlignment="1"/>
    <xf numFmtId="3" fontId="0" fillId="4" borderId="15" xfId="0" applyNumberFormat="1" applyFont="1" applyFill="1" applyBorder="1" applyAlignment="1"/>
    <xf numFmtId="3" fontId="4" fillId="6" borderId="15" xfId="0" applyNumberFormat="1" applyFont="1" applyFill="1" applyBorder="1" applyAlignment="1"/>
    <xf numFmtId="3" fontId="4" fillId="6" borderId="21" xfId="0" applyNumberFormat="1" applyFont="1" applyFill="1" applyBorder="1" applyAlignment="1"/>
    <xf numFmtId="3" fontId="0" fillId="6" borderId="15" xfId="0" applyNumberFormat="1" applyFont="1" applyFill="1" applyBorder="1" applyAlignment="1"/>
    <xf numFmtId="3" fontId="4" fillId="8" borderId="33" xfId="0" applyNumberFormat="1" applyFont="1" applyFill="1" applyBorder="1"/>
    <xf numFmtId="3" fontId="8" fillId="8" borderId="34" xfId="0" applyNumberFormat="1" applyFont="1" applyFill="1" applyBorder="1"/>
    <xf numFmtId="3" fontId="8" fillId="8" borderId="34" xfId="0" applyNumberFormat="1" applyFont="1" applyFill="1" applyBorder="1" applyAlignment="1"/>
    <xf numFmtId="14" fontId="4" fillId="0" borderId="27" xfId="0" applyNumberFormat="1" applyFont="1" applyBorder="1" applyAlignment="1">
      <alignment wrapText="1"/>
    </xf>
    <xf numFmtId="0" fontId="9" fillId="0" borderId="0" xfId="0" applyFont="1" applyAlignment="1"/>
    <xf numFmtId="0" fontId="3" fillId="0" borderId="18" xfId="0" applyFont="1" applyBorder="1" applyAlignment="1"/>
    <xf numFmtId="0" fontId="3" fillId="0" borderId="35" xfId="0" applyFont="1" applyBorder="1" applyAlignment="1"/>
    <xf numFmtId="0" fontId="3" fillId="0" borderId="0" xfId="0" applyFont="1" applyBorder="1" applyAlignment="1"/>
    <xf numFmtId="0" fontId="0" fillId="0" borderId="0" xfId="0" applyFont="1" applyBorder="1" applyAlignment="1"/>
    <xf numFmtId="0" fontId="3" fillId="0" borderId="8" xfId="0" applyFont="1" applyBorder="1" applyAlignment="1"/>
    <xf numFmtId="0" fontId="3" fillId="9" borderId="16" xfId="0" applyFont="1" applyFill="1" applyBorder="1" applyAlignment="1"/>
    <xf numFmtId="3" fontId="0" fillId="0" borderId="8" xfId="0" applyNumberFormat="1" applyFont="1" applyBorder="1" applyAlignment="1"/>
    <xf numFmtId="3" fontId="3" fillId="9" borderId="10" xfId="0" applyNumberFormat="1" applyFont="1" applyFill="1" applyBorder="1" applyAlignment="1"/>
    <xf numFmtId="3" fontId="0" fillId="0" borderId="18" xfId="0" applyNumberFormat="1" applyFont="1" applyBorder="1" applyAlignment="1"/>
    <xf numFmtId="0" fontId="3" fillId="0" borderId="36" xfId="0" applyFont="1" applyBorder="1" applyAlignment="1"/>
    <xf numFmtId="0" fontId="3" fillId="9" borderId="23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 wrapText="1"/>
    </xf>
    <xf numFmtId="0" fontId="3" fillId="9" borderId="10" xfId="0" applyFont="1" applyFill="1" applyBorder="1" applyAlignment="1">
      <alignment horizontal="center" vertical="center"/>
    </xf>
    <xf numFmtId="0" fontId="3" fillId="9" borderId="11" xfId="0" applyFont="1" applyFill="1" applyBorder="1" applyAlignment="1">
      <alignment horizontal="center" vertical="center"/>
    </xf>
    <xf numFmtId="3" fontId="1" fillId="0" borderId="18" xfId="0" applyNumberFormat="1" applyFont="1" applyBorder="1" applyAlignment="1"/>
    <xf numFmtId="0" fontId="0" fillId="0" borderId="37" xfId="0" applyFont="1" applyBorder="1" applyAlignment="1"/>
    <xf numFmtId="0" fontId="0" fillId="0" borderId="38" xfId="0" applyFont="1" applyBorder="1" applyAlignment="1"/>
    <xf numFmtId="3" fontId="0" fillId="0" borderId="19" xfId="0" applyNumberFormat="1" applyFont="1" applyBorder="1" applyAlignment="1"/>
    <xf numFmtId="14" fontId="4" fillId="0" borderId="27" xfId="0" applyNumberFormat="1" applyFont="1" applyFill="1" applyBorder="1" applyAlignment="1">
      <alignment wrapText="1"/>
    </xf>
    <xf numFmtId="14" fontId="4" fillId="0" borderId="39" xfId="0" applyNumberFormat="1" applyFont="1" applyBorder="1" applyAlignment="1">
      <alignment wrapText="1"/>
    </xf>
    <xf numFmtId="14" fontId="4" fillId="0" borderId="40" xfId="0" applyNumberFormat="1" applyFont="1" applyBorder="1" applyAlignment="1">
      <alignment wrapText="1"/>
    </xf>
    <xf numFmtId="3" fontId="4" fillId="5" borderId="8" xfId="0" applyNumberFormat="1" applyFont="1" applyFill="1" applyBorder="1" applyAlignment="1"/>
    <xf numFmtId="3" fontId="3" fillId="0" borderId="0" xfId="0" applyNumberFormat="1" applyFont="1" applyBorder="1" applyAlignment="1"/>
    <xf numFmtId="3" fontId="0" fillId="0" borderId="0" xfId="0" applyNumberFormat="1" applyFont="1" applyBorder="1" applyAlignment="1"/>
    <xf numFmtId="0" fontId="5" fillId="0" borderId="27" xfId="0" applyFont="1" applyBorder="1" applyAlignment="1">
      <alignment wrapText="1"/>
    </xf>
    <xf numFmtId="3" fontId="0" fillId="0" borderId="0" xfId="0" applyNumberFormat="1" applyFont="1" applyAlignment="1"/>
    <xf numFmtId="0" fontId="6" fillId="6" borderId="2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/>
    </xf>
    <xf numFmtId="0" fontId="3" fillId="9" borderId="13" xfId="0" applyFont="1" applyFill="1" applyBorder="1" applyAlignment="1">
      <alignment horizontal="center"/>
    </xf>
    <xf numFmtId="0" fontId="3" fillId="9" borderId="12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35"/>
  <sheetViews>
    <sheetView topLeftCell="G1" zoomScale="90" zoomScaleNormal="90" workbookViewId="0">
      <selection activeCell="N11" sqref="N11"/>
    </sheetView>
  </sheetViews>
  <sheetFormatPr defaultRowHeight="14.5" x14ac:dyDescent="0.35"/>
  <cols>
    <col min="2" max="2" width="29.7265625" customWidth="1"/>
    <col min="3" max="3" width="21.1796875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  <col min="19" max="19" width="10" bestFit="1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57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2" t="s">
        <v>7</v>
      </c>
      <c r="E5" s="94" t="s">
        <v>8</v>
      </c>
      <c r="F5" s="94" t="s">
        <v>10</v>
      </c>
      <c r="G5" s="96" t="s">
        <v>9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3"/>
      <c r="E6" s="95"/>
      <c r="F6" s="95"/>
      <c r="G6" s="97"/>
      <c r="H6" s="85"/>
      <c r="I6" s="87"/>
      <c r="J6" s="78"/>
      <c r="K6" s="80"/>
      <c r="L6" s="85"/>
      <c r="M6" s="87"/>
      <c r="N6" s="78"/>
      <c r="O6" s="80"/>
    </row>
    <row r="7" spans="2:15" ht="39" customHeight="1" x14ac:dyDescent="0.35">
      <c r="B7" s="8" t="s">
        <v>36</v>
      </c>
      <c r="C7" s="69">
        <v>45536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70"/>
      <c r="D8" s="38">
        <v>5</v>
      </c>
      <c r="E8" s="46">
        <v>1178</v>
      </c>
      <c r="F8" s="17">
        <f t="shared" ref="F8:F26" si="0">D8*E8</f>
        <v>5890</v>
      </c>
      <c r="G8" s="18">
        <f t="shared" ref="G8:G26" si="1">F8*1.352</f>
        <v>7963.2800000000007</v>
      </c>
      <c r="H8" s="16">
        <v>0</v>
      </c>
      <c r="I8" s="18">
        <f t="shared" ref="I8:I26" si="2">G8*H8</f>
        <v>0</v>
      </c>
      <c r="J8" s="16">
        <v>4</v>
      </c>
      <c r="K8" s="18">
        <f>J8*G8</f>
        <v>31853.120000000003</v>
      </c>
      <c r="L8" s="16">
        <v>12</v>
      </c>
      <c r="M8" s="18">
        <f>L8*G8</f>
        <v>95559.360000000015</v>
      </c>
      <c r="N8" s="16">
        <v>12</v>
      </c>
      <c r="O8" s="18">
        <f>N8*G8</f>
        <v>95559.360000000015</v>
      </c>
    </row>
    <row r="9" spans="2:15" ht="15.5" x14ac:dyDescent="0.35">
      <c r="B9" s="6" t="s">
        <v>3</v>
      </c>
      <c r="C9" s="70"/>
      <c r="D9" s="38">
        <v>5</v>
      </c>
      <c r="E9" s="46">
        <v>1178</v>
      </c>
      <c r="F9" s="17">
        <f t="shared" si="0"/>
        <v>5890</v>
      </c>
      <c r="G9" s="18">
        <f t="shared" si="1"/>
        <v>7963.2800000000007</v>
      </c>
      <c r="H9" s="16">
        <v>0</v>
      </c>
      <c r="I9" s="18">
        <f t="shared" si="2"/>
        <v>0</v>
      </c>
      <c r="J9" s="16">
        <v>4</v>
      </c>
      <c r="K9" s="18">
        <f t="shared" ref="K9:K22" si="3">J9*G9</f>
        <v>31853.120000000003</v>
      </c>
      <c r="L9" s="16">
        <v>4</v>
      </c>
      <c r="M9" s="18">
        <f t="shared" ref="M9:M26" si="4">L9*G9</f>
        <v>31853.120000000003</v>
      </c>
      <c r="N9" s="16">
        <v>12</v>
      </c>
      <c r="O9" s="18">
        <f t="shared" ref="O9:O26" si="5">N9*G9</f>
        <v>95559.360000000015</v>
      </c>
    </row>
    <row r="10" spans="2:15" ht="15.5" x14ac:dyDescent="0.35">
      <c r="B10" s="6" t="s">
        <v>4</v>
      </c>
      <c r="C10" s="70"/>
      <c r="D10" s="38">
        <v>1822</v>
      </c>
      <c r="E10" s="46">
        <v>1178</v>
      </c>
      <c r="F10" s="17">
        <f t="shared" si="0"/>
        <v>2146316</v>
      </c>
      <c r="G10" s="18">
        <f t="shared" si="1"/>
        <v>2901819.2320000003</v>
      </c>
      <c r="H10" s="16">
        <v>0</v>
      </c>
      <c r="I10" s="18">
        <f t="shared" si="2"/>
        <v>0</v>
      </c>
      <c r="J10" s="16">
        <v>4</v>
      </c>
      <c r="K10" s="18">
        <f t="shared" si="3"/>
        <v>11607276.928000001</v>
      </c>
      <c r="L10" s="16">
        <v>12</v>
      </c>
      <c r="M10" s="18">
        <f t="shared" si="4"/>
        <v>34821830.784000002</v>
      </c>
      <c r="N10" s="16">
        <v>12</v>
      </c>
      <c r="O10" s="18">
        <f t="shared" si="5"/>
        <v>34821830.784000002</v>
      </c>
    </row>
    <row r="11" spans="2:15" ht="15.5" x14ac:dyDescent="0.35">
      <c r="B11" s="6" t="s">
        <v>5</v>
      </c>
      <c r="C11" s="70"/>
      <c r="D11" s="38">
        <v>118</v>
      </c>
      <c r="E11" s="46">
        <v>1178</v>
      </c>
      <c r="F11" s="17">
        <f t="shared" si="0"/>
        <v>139004</v>
      </c>
      <c r="G11" s="18">
        <f t="shared" si="1"/>
        <v>187933.40800000002</v>
      </c>
      <c r="H11" s="16">
        <v>0</v>
      </c>
      <c r="I11" s="18">
        <f t="shared" si="2"/>
        <v>0</v>
      </c>
      <c r="J11" s="16">
        <v>4</v>
      </c>
      <c r="K11" s="18">
        <f t="shared" si="3"/>
        <v>751733.6320000001</v>
      </c>
      <c r="L11" s="16">
        <v>12</v>
      </c>
      <c r="M11" s="18">
        <f t="shared" si="4"/>
        <v>2255200.8960000002</v>
      </c>
      <c r="N11" s="16">
        <v>12</v>
      </c>
      <c r="O11" s="18">
        <f t="shared" si="5"/>
        <v>2255200.8960000002</v>
      </c>
    </row>
    <row r="12" spans="2:15" ht="16" thickBot="1" x14ac:dyDescent="0.4">
      <c r="B12" s="9" t="s">
        <v>6</v>
      </c>
      <c r="C12" s="71"/>
      <c r="D12" s="72">
        <v>50</v>
      </c>
      <c r="E12" s="46">
        <v>1178</v>
      </c>
      <c r="F12" s="20">
        <f t="shared" si="0"/>
        <v>58900</v>
      </c>
      <c r="G12" s="21">
        <f t="shared" si="1"/>
        <v>79632.800000000003</v>
      </c>
      <c r="H12" s="19">
        <v>0</v>
      </c>
      <c r="I12" s="21">
        <f t="shared" si="2"/>
        <v>0</v>
      </c>
      <c r="J12" s="19">
        <v>4</v>
      </c>
      <c r="K12" s="21">
        <f t="shared" si="3"/>
        <v>318531.20000000001</v>
      </c>
      <c r="L12" s="19">
        <v>12</v>
      </c>
      <c r="M12" s="21">
        <f t="shared" si="4"/>
        <v>955593.60000000009</v>
      </c>
      <c r="N12" s="19">
        <v>12</v>
      </c>
      <c r="O12" s="21">
        <f t="shared" si="5"/>
        <v>955593.60000000009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2000</v>
      </c>
      <c r="E13" s="25"/>
      <c r="F13" s="25">
        <f>F8+F9+F10+F11+F12</f>
        <v>2356000</v>
      </c>
      <c r="G13" s="26">
        <f>G8+G9+G10+G11+G12</f>
        <v>3185312</v>
      </c>
      <c r="H13" s="24"/>
      <c r="I13" s="26">
        <f>I8+I9+I10+I11+I12</f>
        <v>0</v>
      </c>
      <c r="J13" s="24"/>
      <c r="K13" s="26">
        <f>K8+K9+K10+K11+K12</f>
        <v>12741248</v>
      </c>
      <c r="L13" s="24"/>
      <c r="M13" s="26">
        <f>M8+M9+M10+M11+M12</f>
        <v>38160037.759999998</v>
      </c>
      <c r="N13" s="24"/>
      <c r="O13" s="26">
        <f>O8+O9+O10+O11+O12</f>
        <v>38223744</v>
      </c>
    </row>
    <row r="14" spans="2:15" ht="18.75" customHeight="1" x14ac:dyDescent="0.35">
      <c r="B14" s="8" t="s">
        <v>68</v>
      </c>
      <c r="C14" s="5">
        <v>45536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>
        <v>434</v>
      </c>
      <c r="E15" s="46">
        <v>1178</v>
      </c>
      <c r="F15" s="17">
        <f t="shared" si="0"/>
        <v>511252</v>
      </c>
      <c r="G15" s="18">
        <f t="shared" si="1"/>
        <v>691212.70400000003</v>
      </c>
      <c r="H15" s="16">
        <v>0</v>
      </c>
      <c r="I15" s="18">
        <f t="shared" si="2"/>
        <v>0</v>
      </c>
      <c r="J15" s="16">
        <v>4</v>
      </c>
      <c r="K15" s="18">
        <f t="shared" si="3"/>
        <v>2764850.8160000001</v>
      </c>
      <c r="L15" s="16">
        <v>12</v>
      </c>
      <c r="M15" s="18">
        <f t="shared" si="4"/>
        <v>8294552.4480000008</v>
      </c>
      <c r="N15" s="16">
        <v>12</v>
      </c>
      <c r="O15" s="18">
        <f t="shared" si="5"/>
        <v>8294552.4480000008</v>
      </c>
    </row>
    <row r="16" spans="2:15" ht="15.5" x14ac:dyDescent="0.35">
      <c r="B16" s="6" t="s">
        <v>3</v>
      </c>
      <c r="C16" s="4"/>
      <c r="D16" s="37">
        <v>13</v>
      </c>
      <c r="E16" s="46">
        <v>1178</v>
      </c>
      <c r="F16" s="17">
        <f t="shared" si="0"/>
        <v>15314</v>
      </c>
      <c r="G16" s="18">
        <f t="shared" si="1"/>
        <v>20704.528000000002</v>
      </c>
      <c r="H16" s="16">
        <v>0</v>
      </c>
      <c r="I16" s="18">
        <f t="shared" si="2"/>
        <v>0</v>
      </c>
      <c r="J16" s="16">
        <v>0</v>
      </c>
      <c r="K16" s="18">
        <f t="shared" si="3"/>
        <v>0</v>
      </c>
      <c r="L16" s="16">
        <v>4</v>
      </c>
      <c r="M16" s="18">
        <f t="shared" si="4"/>
        <v>82818.112000000008</v>
      </c>
      <c r="N16" s="16">
        <v>12</v>
      </c>
      <c r="O16" s="18">
        <f t="shared" si="5"/>
        <v>248454.33600000001</v>
      </c>
    </row>
    <row r="17" spans="2:19" ht="15.5" x14ac:dyDescent="0.35">
      <c r="B17" s="6" t="s">
        <v>4</v>
      </c>
      <c r="C17" s="4"/>
      <c r="D17" s="37">
        <v>0</v>
      </c>
      <c r="E17" s="46">
        <v>1178</v>
      </c>
      <c r="F17" s="17">
        <f t="shared" si="0"/>
        <v>0</v>
      </c>
      <c r="G17" s="18">
        <f t="shared" si="1"/>
        <v>0</v>
      </c>
      <c r="H17" s="16">
        <v>0</v>
      </c>
      <c r="I17" s="18">
        <f t="shared" si="2"/>
        <v>0</v>
      </c>
      <c r="J17" s="16">
        <v>0</v>
      </c>
      <c r="K17" s="18">
        <f t="shared" si="3"/>
        <v>0</v>
      </c>
      <c r="L17" s="16">
        <v>4</v>
      </c>
      <c r="M17" s="18">
        <f t="shared" si="4"/>
        <v>0</v>
      </c>
      <c r="N17" s="16">
        <v>12</v>
      </c>
      <c r="O17" s="18">
        <f t="shared" si="5"/>
        <v>0</v>
      </c>
    </row>
    <row r="18" spans="2:19" ht="15.5" x14ac:dyDescent="0.35">
      <c r="B18" s="6" t="s">
        <v>5</v>
      </c>
      <c r="C18" s="4"/>
      <c r="D18" s="37">
        <v>6</v>
      </c>
      <c r="E18" s="46">
        <v>1178</v>
      </c>
      <c r="F18" s="17">
        <f t="shared" si="0"/>
        <v>7068</v>
      </c>
      <c r="G18" s="18">
        <f t="shared" si="1"/>
        <v>9555.9360000000015</v>
      </c>
      <c r="H18" s="16">
        <v>0</v>
      </c>
      <c r="I18" s="18">
        <f t="shared" si="2"/>
        <v>0</v>
      </c>
      <c r="J18" s="16">
        <v>0</v>
      </c>
      <c r="K18" s="18">
        <f t="shared" si="3"/>
        <v>0</v>
      </c>
      <c r="L18" s="16">
        <v>4</v>
      </c>
      <c r="M18" s="18">
        <f t="shared" si="4"/>
        <v>38223.744000000006</v>
      </c>
      <c r="N18" s="16">
        <v>12</v>
      </c>
      <c r="O18" s="18">
        <f t="shared" si="5"/>
        <v>114671.23200000002</v>
      </c>
    </row>
    <row r="19" spans="2:19" ht="16" thickBot="1" x14ac:dyDescent="0.4">
      <c r="B19" s="6" t="s">
        <v>6</v>
      </c>
      <c r="C19" s="4"/>
      <c r="D19" s="37">
        <v>40</v>
      </c>
      <c r="E19" s="46">
        <v>1178</v>
      </c>
      <c r="F19" s="17">
        <f t="shared" si="0"/>
        <v>47120</v>
      </c>
      <c r="G19" s="18">
        <f t="shared" si="1"/>
        <v>63706.240000000005</v>
      </c>
      <c r="H19" s="16">
        <v>0</v>
      </c>
      <c r="I19" s="18">
        <f t="shared" si="2"/>
        <v>0</v>
      </c>
      <c r="J19" s="16">
        <v>0</v>
      </c>
      <c r="K19" s="18">
        <f t="shared" si="3"/>
        <v>0</v>
      </c>
      <c r="L19" s="16">
        <v>4</v>
      </c>
      <c r="M19" s="18">
        <f t="shared" si="4"/>
        <v>254824.96000000002</v>
      </c>
      <c r="N19" s="16">
        <v>12</v>
      </c>
      <c r="O19" s="18">
        <f t="shared" si="5"/>
        <v>764474.88000000012</v>
      </c>
    </row>
    <row r="20" spans="2:19" s="7" customFormat="1" ht="21.75" customHeight="1" thickBot="1" x14ac:dyDescent="0.4">
      <c r="B20" s="22" t="s">
        <v>0</v>
      </c>
      <c r="C20" s="23"/>
      <c r="D20" s="24">
        <f>D15+D16+D17+D18+D19</f>
        <v>493</v>
      </c>
      <c r="E20" s="25"/>
      <c r="F20" s="25">
        <f>F15+F16+F17+F18+F19</f>
        <v>580754</v>
      </c>
      <c r="G20" s="26">
        <f>G15+G16+G17+G18+G19</f>
        <v>785179.40800000005</v>
      </c>
      <c r="H20" s="24"/>
      <c r="I20" s="26">
        <f>I15+I16+I17+I18+I19</f>
        <v>0</v>
      </c>
      <c r="J20" s="24"/>
      <c r="K20" s="26">
        <f>K15+K16+K17+K18+K19</f>
        <v>2764850.8160000001</v>
      </c>
      <c r="L20" s="24"/>
      <c r="M20" s="26">
        <f>M15+M16+M17+M18+M19</f>
        <v>8670419.2640000023</v>
      </c>
      <c r="N20" s="24"/>
      <c r="O20" s="26">
        <f>O15+O16+O17+O18+O19</f>
        <v>9422152.8960000016</v>
      </c>
    </row>
    <row r="21" spans="2:19" ht="48" customHeight="1" x14ac:dyDescent="0.35">
      <c r="B21" s="75" t="s">
        <v>111</v>
      </c>
      <c r="C21" s="5">
        <v>46266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9" ht="15.5" x14ac:dyDescent="0.35">
      <c r="B22" s="6" t="s">
        <v>2</v>
      </c>
      <c r="C22" s="4"/>
      <c r="D22" s="37"/>
      <c r="E22" s="46">
        <v>1178</v>
      </c>
      <c r="F22" s="17">
        <f t="shared" si="0"/>
        <v>0</v>
      </c>
      <c r="G22" s="18">
        <f t="shared" si="1"/>
        <v>0</v>
      </c>
      <c r="H22" s="16">
        <v>0</v>
      </c>
      <c r="I22" s="18">
        <f t="shared" si="2"/>
        <v>0</v>
      </c>
      <c r="J22" s="16">
        <v>0</v>
      </c>
      <c r="K22" s="18">
        <f t="shared" si="3"/>
        <v>0</v>
      </c>
      <c r="L22" s="16">
        <v>0</v>
      </c>
      <c r="M22" s="18">
        <f t="shared" si="4"/>
        <v>0</v>
      </c>
      <c r="N22" s="16">
        <v>4</v>
      </c>
      <c r="O22" s="18">
        <f t="shared" si="5"/>
        <v>0</v>
      </c>
      <c r="S22" s="76"/>
    </row>
    <row r="23" spans="2:19" ht="15.5" x14ac:dyDescent="0.35">
      <c r="B23" s="6" t="s">
        <v>3</v>
      </c>
      <c r="C23" s="4"/>
      <c r="D23" s="37"/>
      <c r="E23" s="46">
        <v>1178</v>
      </c>
      <c r="F23" s="17">
        <f t="shared" si="0"/>
        <v>0</v>
      </c>
      <c r="G23" s="18">
        <f t="shared" si="1"/>
        <v>0</v>
      </c>
      <c r="H23" s="16">
        <v>0</v>
      </c>
      <c r="I23" s="18">
        <f t="shared" si="2"/>
        <v>0</v>
      </c>
      <c r="J23" s="16">
        <v>0</v>
      </c>
      <c r="K23" s="18">
        <f t="shared" ref="K23:K26" si="6">J23*G23</f>
        <v>0</v>
      </c>
      <c r="L23" s="16">
        <v>0</v>
      </c>
      <c r="M23" s="18">
        <f t="shared" si="4"/>
        <v>0</v>
      </c>
      <c r="N23" s="16">
        <v>4</v>
      </c>
      <c r="O23" s="18">
        <f t="shared" si="5"/>
        <v>0</v>
      </c>
    </row>
    <row r="24" spans="2:19" ht="15.5" x14ac:dyDescent="0.35">
      <c r="B24" s="6" t="s">
        <v>4</v>
      </c>
      <c r="C24" s="4"/>
      <c r="D24" s="47">
        <v>2635</v>
      </c>
      <c r="E24" s="46">
        <v>1178</v>
      </c>
      <c r="F24" s="17">
        <f t="shared" si="0"/>
        <v>3104030</v>
      </c>
      <c r="G24" s="18">
        <f t="shared" si="1"/>
        <v>4196648.5600000005</v>
      </c>
      <c r="H24" s="16">
        <v>0</v>
      </c>
      <c r="I24" s="18">
        <f t="shared" si="2"/>
        <v>0</v>
      </c>
      <c r="J24" s="16">
        <v>0</v>
      </c>
      <c r="K24" s="18">
        <f t="shared" si="6"/>
        <v>0</v>
      </c>
      <c r="L24" s="16">
        <v>0</v>
      </c>
      <c r="M24" s="18">
        <f t="shared" si="4"/>
        <v>0</v>
      </c>
      <c r="N24" s="16">
        <v>4</v>
      </c>
      <c r="O24" s="18">
        <f t="shared" si="5"/>
        <v>16786594.240000002</v>
      </c>
    </row>
    <row r="25" spans="2:19" ht="15.5" x14ac:dyDescent="0.35">
      <c r="B25" s="6" t="s">
        <v>5</v>
      </c>
      <c r="C25" s="4"/>
      <c r="D25" s="37">
        <v>25</v>
      </c>
      <c r="E25" s="46">
        <v>1178</v>
      </c>
      <c r="F25" s="17">
        <f t="shared" si="0"/>
        <v>29450</v>
      </c>
      <c r="G25" s="18">
        <f t="shared" si="1"/>
        <v>39816.400000000001</v>
      </c>
      <c r="H25" s="16">
        <v>0</v>
      </c>
      <c r="I25" s="18">
        <f t="shared" si="2"/>
        <v>0</v>
      </c>
      <c r="J25" s="16">
        <v>0</v>
      </c>
      <c r="K25" s="18">
        <f t="shared" si="6"/>
        <v>0</v>
      </c>
      <c r="L25" s="16">
        <v>0</v>
      </c>
      <c r="M25" s="18">
        <f t="shared" si="4"/>
        <v>0</v>
      </c>
      <c r="N25" s="16">
        <v>4</v>
      </c>
      <c r="O25" s="18">
        <f t="shared" si="5"/>
        <v>159265.60000000001</v>
      </c>
    </row>
    <row r="26" spans="2:19" ht="16" thickBot="1" x14ac:dyDescent="0.4">
      <c r="B26" s="6" t="s">
        <v>6</v>
      </c>
      <c r="C26" s="4"/>
      <c r="D26" s="37">
        <v>40</v>
      </c>
      <c r="E26" s="46">
        <v>1178</v>
      </c>
      <c r="F26" s="17">
        <f t="shared" si="0"/>
        <v>47120</v>
      </c>
      <c r="G26" s="18">
        <f t="shared" si="1"/>
        <v>63706.240000000005</v>
      </c>
      <c r="H26" s="16">
        <v>0</v>
      </c>
      <c r="I26" s="18">
        <f t="shared" si="2"/>
        <v>0</v>
      </c>
      <c r="J26" s="16">
        <v>0</v>
      </c>
      <c r="K26" s="18">
        <f t="shared" si="6"/>
        <v>0</v>
      </c>
      <c r="L26" s="16">
        <v>0</v>
      </c>
      <c r="M26" s="18">
        <f t="shared" si="4"/>
        <v>0</v>
      </c>
      <c r="N26" s="16">
        <v>4</v>
      </c>
      <c r="O26" s="18">
        <f t="shared" si="5"/>
        <v>254824.96000000002</v>
      </c>
    </row>
    <row r="27" spans="2:19" s="7" customFormat="1" ht="23.25" customHeight="1" thickBot="1" x14ac:dyDescent="0.4">
      <c r="B27" s="27" t="s">
        <v>0</v>
      </c>
      <c r="C27" s="28"/>
      <c r="D27" s="29">
        <f>D22+D23+D24+D25+D26</f>
        <v>2700</v>
      </c>
      <c r="E27" s="30"/>
      <c r="F27" s="30">
        <f>F22+F23+F24+F25+F26</f>
        <v>3180600</v>
      </c>
      <c r="G27" s="31">
        <f>G22+G23+G24+G25+G26</f>
        <v>4300171.2000000011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17200684.800000004</v>
      </c>
    </row>
    <row r="28" spans="2:19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7">J13+J20+J27</f>
        <v>0</v>
      </c>
      <c r="K28" s="34">
        <f t="shared" si="7"/>
        <v>15506098.816</v>
      </c>
      <c r="L28" s="34">
        <f t="shared" si="7"/>
        <v>0</v>
      </c>
      <c r="M28" s="34">
        <f t="shared" si="7"/>
        <v>46830457.024000004</v>
      </c>
      <c r="N28" s="34">
        <f t="shared" si="7"/>
        <v>0</v>
      </c>
      <c r="O28" s="35">
        <f t="shared" si="7"/>
        <v>64846581.696000002</v>
      </c>
    </row>
    <row r="29" spans="2:19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9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9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9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N5:N6"/>
    <mergeCell ref="O5:O6"/>
    <mergeCell ref="B3:O3"/>
    <mergeCell ref="H5:H6"/>
    <mergeCell ref="I5:I6"/>
    <mergeCell ref="J5:J6"/>
    <mergeCell ref="K5:K6"/>
    <mergeCell ref="L5:L6"/>
    <mergeCell ref="M5:M6"/>
    <mergeCell ref="B5:B6"/>
    <mergeCell ref="C5:C6"/>
    <mergeCell ref="D5:D6"/>
    <mergeCell ref="E5:E6"/>
    <mergeCell ref="F5:F6"/>
    <mergeCell ref="G5:G6"/>
  </mergeCells>
  <pageMargins left="0.11811023622047245" right="0.11811023622047245" top="0.74803149606299213" bottom="0.74803149606299213" header="0.31496062992125984" footer="0.31496062992125984"/>
  <pageSetup paperSize="9"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O35"/>
  <sheetViews>
    <sheetView topLeftCell="A4" zoomScale="80" zoomScaleNormal="80" workbookViewId="0">
      <selection activeCell="B3" sqref="B3:O3"/>
    </sheetView>
  </sheetViews>
  <sheetFormatPr defaultRowHeight="14.5" x14ac:dyDescent="0.35"/>
  <cols>
    <col min="2" max="2" width="36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62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39</v>
      </c>
      <c r="E5" s="94" t="s">
        <v>40</v>
      </c>
      <c r="F5" s="94" t="s">
        <v>10</v>
      </c>
      <c r="G5" s="96" t="s">
        <v>9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7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72</v>
      </c>
      <c r="C7" s="5">
        <v>45536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20</v>
      </c>
      <c r="F8" s="17">
        <f t="shared" ref="F8:F26" si="0">D8*E8</f>
        <v>0</v>
      </c>
      <c r="G8" s="18">
        <f t="shared" ref="G8:G26" si="1">F8*1.352</f>
        <v>0</v>
      </c>
      <c r="H8" s="16">
        <v>0</v>
      </c>
      <c r="I8" s="18">
        <f t="shared" ref="I8:I26" si="2">G8*H8</f>
        <v>0</v>
      </c>
      <c r="J8" s="16">
        <v>4</v>
      </c>
      <c r="K8" s="18">
        <f>J8*G8</f>
        <v>0</v>
      </c>
      <c r="L8" s="16">
        <v>12</v>
      </c>
      <c r="M8" s="18">
        <f>L8*G8</f>
        <v>0</v>
      </c>
      <c r="N8" s="16">
        <v>12</v>
      </c>
      <c r="O8" s="18">
        <f>N8*G8</f>
        <v>0</v>
      </c>
    </row>
    <row r="9" spans="2:15" ht="15.5" x14ac:dyDescent="0.35">
      <c r="B9" s="6" t="s">
        <v>3</v>
      </c>
      <c r="C9" s="4"/>
      <c r="D9" s="37">
        <v>2500</v>
      </c>
      <c r="E9" s="38">
        <v>20</v>
      </c>
      <c r="F9" s="17">
        <f t="shared" si="0"/>
        <v>50000</v>
      </c>
      <c r="G9" s="18">
        <f t="shared" si="1"/>
        <v>67600</v>
      </c>
      <c r="H9" s="16">
        <v>0</v>
      </c>
      <c r="I9" s="18">
        <f t="shared" si="2"/>
        <v>0</v>
      </c>
      <c r="J9" s="16">
        <v>4</v>
      </c>
      <c r="K9" s="18">
        <f t="shared" ref="K9:N26" si="3">J9*G9</f>
        <v>270400</v>
      </c>
      <c r="L9" s="16">
        <v>12</v>
      </c>
      <c r="M9" s="18">
        <f t="shared" ref="M9:M26" si="4">L9*G9</f>
        <v>811200</v>
      </c>
      <c r="N9" s="16">
        <v>12</v>
      </c>
      <c r="O9" s="18">
        <f t="shared" ref="O9:O26" si="5">N9*G9</f>
        <v>811200</v>
      </c>
    </row>
    <row r="10" spans="2:15" ht="15.5" x14ac:dyDescent="0.35">
      <c r="B10" s="6" t="s">
        <v>4</v>
      </c>
      <c r="C10" s="4"/>
      <c r="D10" s="37">
        <v>3827</v>
      </c>
      <c r="E10" s="38">
        <v>20</v>
      </c>
      <c r="F10" s="17">
        <f t="shared" si="0"/>
        <v>76540</v>
      </c>
      <c r="G10" s="18">
        <f t="shared" si="1"/>
        <v>103482.08</v>
      </c>
      <c r="H10" s="16">
        <v>0</v>
      </c>
      <c r="I10" s="18">
        <f t="shared" si="2"/>
        <v>0</v>
      </c>
      <c r="J10" s="16">
        <v>4</v>
      </c>
      <c r="K10" s="18">
        <f t="shared" si="3"/>
        <v>413928.32</v>
      </c>
      <c r="L10" s="16">
        <v>12</v>
      </c>
      <c r="M10" s="18">
        <f t="shared" si="4"/>
        <v>1241784.96</v>
      </c>
      <c r="N10" s="16">
        <v>12</v>
      </c>
      <c r="O10" s="18">
        <f t="shared" si="5"/>
        <v>1241784.96</v>
      </c>
    </row>
    <row r="11" spans="2:15" ht="15.5" x14ac:dyDescent="0.35">
      <c r="B11" s="6" t="s">
        <v>5</v>
      </c>
      <c r="C11" s="4"/>
      <c r="D11" s="37"/>
      <c r="E11" s="38">
        <v>20</v>
      </c>
      <c r="F11" s="17">
        <f t="shared" si="0"/>
        <v>0</v>
      </c>
      <c r="G11" s="18">
        <f t="shared" si="1"/>
        <v>0</v>
      </c>
      <c r="H11" s="16">
        <v>0</v>
      </c>
      <c r="I11" s="18">
        <f t="shared" si="2"/>
        <v>0</v>
      </c>
      <c r="J11" s="16">
        <v>4</v>
      </c>
      <c r="K11" s="18">
        <f t="shared" si="3"/>
        <v>0</v>
      </c>
      <c r="L11" s="16">
        <v>12</v>
      </c>
      <c r="M11" s="18">
        <f t="shared" si="4"/>
        <v>0</v>
      </c>
      <c r="N11" s="16">
        <v>12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20</v>
      </c>
      <c r="F12" s="20">
        <f t="shared" si="0"/>
        <v>0</v>
      </c>
      <c r="G12" s="21">
        <f t="shared" si="1"/>
        <v>0</v>
      </c>
      <c r="H12" s="16">
        <v>0</v>
      </c>
      <c r="I12" s="21">
        <f t="shared" si="2"/>
        <v>0</v>
      </c>
      <c r="J12" s="19">
        <v>4</v>
      </c>
      <c r="K12" s="21">
        <f t="shared" si="3"/>
        <v>0</v>
      </c>
      <c r="L12" s="19">
        <v>12</v>
      </c>
      <c r="M12" s="21">
        <f t="shared" si="4"/>
        <v>0</v>
      </c>
      <c r="N12" s="19">
        <v>12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6327</v>
      </c>
      <c r="E13" s="25"/>
      <c r="F13" s="25">
        <f>F8+F9+F10+F11+F12</f>
        <v>126540</v>
      </c>
      <c r="G13" s="26">
        <f>G8+G9+G10+G11+G12</f>
        <v>171082.08000000002</v>
      </c>
      <c r="H13" s="24"/>
      <c r="I13" s="26">
        <f>I8+I9+I10+I11+I12</f>
        <v>0</v>
      </c>
      <c r="J13" s="24"/>
      <c r="K13" s="26">
        <f>K8+K9+K10+K11+K12</f>
        <v>684328.32000000007</v>
      </c>
      <c r="L13" s="24"/>
      <c r="M13" s="26">
        <f>M8+M9+M10+M11+M12</f>
        <v>2052984.96</v>
      </c>
      <c r="N13" s="24"/>
      <c r="O13" s="26">
        <f>O8+O9+O10+O11+O12</f>
        <v>2052984.96</v>
      </c>
    </row>
    <row r="14" spans="2:15" ht="18.75" customHeight="1" x14ac:dyDescent="0.35">
      <c r="B14" s="8" t="s">
        <v>81</v>
      </c>
      <c r="C14" s="5">
        <v>45536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/>
      <c r="E15" s="38">
        <v>20</v>
      </c>
      <c r="F15" s="17">
        <f t="shared" si="0"/>
        <v>0</v>
      </c>
      <c r="G15" s="18">
        <f t="shared" si="1"/>
        <v>0</v>
      </c>
      <c r="H15" s="16">
        <v>0</v>
      </c>
      <c r="I15" s="18">
        <f t="shared" si="2"/>
        <v>0</v>
      </c>
      <c r="J15" s="16">
        <v>0</v>
      </c>
      <c r="K15" s="18">
        <f t="shared" si="3"/>
        <v>0</v>
      </c>
      <c r="L15" s="18">
        <f t="shared" si="3"/>
        <v>0</v>
      </c>
      <c r="M15" s="18">
        <f t="shared" si="4"/>
        <v>0</v>
      </c>
      <c r="N15" s="18">
        <f t="shared" si="3"/>
        <v>0</v>
      </c>
      <c r="O15" s="18">
        <f t="shared" si="5"/>
        <v>0</v>
      </c>
    </row>
    <row r="16" spans="2:15" ht="15.5" x14ac:dyDescent="0.35">
      <c r="B16" s="6" t="s">
        <v>3</v>
      </c>
      <c r="C16" s="4"/>
      <c r="D16" s="37"/>
      <c r="E16" s="38">
        <v>20</v>
      </c>
      <c r="F16" s="17">
        <f t="shared" si="0"/>
        <v>0</v>
      </c>
      <c r="G16" s="18">
        <f t="shared" si="1"/>
        <v>0</v>
      </c>
      <c r="H16" s="16">
        <v>0</v>
      </c>
      <c r="I16" s="18">
        <f t="shared" si="2"/>
        <v>0</v>
      </c>
      <c r="J16" s="16">
        <v>0</v>
      </c>
      <c r="K16" s="18">
        <f t="shared" si="3"/>
        <v>0</v>
      </c>
      <c r="L16" s="18">
        <f t="shared" si="3"/>
        <v>0</v>
      </c>
      <c r="M16" s="18">
        <f t="shared" si="4"/>
        <v>0</v>
      </c>
      <c r="N16" s="18">
        <f t="shared" si="3"/>
        <v>0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20</v>
      </c>
      <c r="F17" s="17">
        <f t="shared" si="0"/>
        <v>0</v>
      </c>
      <c r="G17" s="18">
        <f t="shared" si="1"/>
        <v>0</v>
      </c>
      <c r="H17" s="16">
        <v>0</v>
      </c>
      <c r="I17" s="18">
        <f t="shared" si="2"/>
        <v>0</v>
      </c>
      <c r="J17" s="16">
        <v>0</v>
      </c>
      <c r="K17" s="18">
        <f t="shared" si="3"/>
        <v>0</v>
      </c>
      <c r="L17" s="18">
        <f t="shared" si="3"/>
        <v>0</v>
      </c>
      <c r="M17" s="18">
        <f t="shared" si="4"/>
        <v>0</v>
      </c>
      <c r="N17" s="18">
        <f t="shared" si="3"/>
        <v>0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20</v>
      </c>
      <c r="F18" s="17">
        <f t="shared" si="0"/>
        <v>0</v>
      </c>
      <c r="G18" s="18">
        <f t="shared" si="1"/>
        <v>0</v>
      </c>
      <c r="H18" s="16">
        <v>0</v>
      </c>
      <c r="I18" s="18">
        <f t="shared" si="2"/>
        <v>0</v>
      </c>
      <c r="J18" s="16">
        <v>0</v>
      </c>
      <c r="K18" s="18">
        <f t="shared" si="3"/>
        <v>0</v>
      </c>
      <c r="L18" s="18">
        <f t="shared" si="3"/>
        <v>0</v>
      </c>
      <c r="M18" s="18">
        <f t="shared" si="4"/>
        <v>0</v>
      </c>
      <c r="N18" s="18">
        <f t="shared" si="3"/>
        <v>0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20</v>
      </c>
      <c r="F19" s="17">
        <f t="shared" si="0"/>
        <v>0</v>
      </c>
      <c r="G19" s="18">
        <f t="shared" si="1"/>
        <v>0</v>
      </c>
      <c r="H19" s="16">
        <v>0</v>
      </c>
      <c r="I19" s="18">
        <f t="shared" si="2"/>
        <v>0</v>
      </c>
      <c r="J19" s="16">
        <v>0</v>
      </c>
      <c r="K19" s="18">
        <f t="shared" si="3"/>
        <v>0</v>
      </c>
      <c r="L19" s="18">
        <f t="shared" si="3"/>
        <v>0</v>
      </c>
      <c r="M19" s="18">
        <f t="shared" si="4"/>
        <v>0</v>
      </c>
      <c r="N19" s="18">
        <f t="shared" si="3"/>
        <v>0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0</v>
      </c>
      <c r="E20" s="25"/>
      <c r="F20" s="25">
        <f>F15+F16+F17+F18+F19</f>
        <v>0</v>
      </c>
      <c r="G20" s="26">
        <f>G15+G16+G17+G18+G19</f>
        <v>0</v>
      </c>
      <c r="H20" s="24"/>
      <c r="I20" s="26">
        <f>I15+I16+I17+I18+I19</f>
        <v>0</v>
      </c>
      <c r="J20" s="24"/>
      <c r="K20" s="26">
        <f>K15+K16+K17+K18+K19</f>
        <v>0</v>
      </c>
      <c r="L20" s="24"/>
      <c r="M20" s="26">
        <f>M15+M16+M17+M18+M19</f>
        <v>0</v>
      </c>
      <c r="N20" s="24"/>
      <c r="O20" s="26">
        <f>O15+O16+O17+O18+O19</f>
        <v>0</v>
      </c>
    </row>
    <row r="21" spans="2:15" ht="21.75" customHeight="1" x14ac:dyDescent="0.35">
      <c r="B21" s="8" t="s">
        <v>73</v>
      </c>
      <c r="C21" s="5">
        <v>45536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>
        <v>0</v>
      </c>
      <c r="E22" s="38">
        <v>20</v>
      </c>
      <c r="F22" s="17">
        <f t="shared" si="0"/>
        <v>0</v>
      </c>
      <c r="G22" s="18">
        <f t="shared" si="1"/>
        <v>0</v>
      </c>
      <c r="H22" s="16">
        <v>0</v>
      </c>
      <c r="I22" s="18">
        <f t="shared" si="2"/>
        <v>0</v>
      </c>
      <c r="J22" s="16">
        <v>4</v>
      </c>
      <c r="K22" s="18">
        <f t="shared" si="3"/>
        <v>0</v>
      </c>
      <c r="L22" s="16">
        <v>12</v>
      </c>
      <c r="M22" s="18">
        <f t="shared" si="4"/>
        <v>0</v>
      </c>
      <c r="N22" s="16">
        <v>12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>
        <v>0</v>
      </c>
      <c r="E23" s="38">
        <v>20</v>
      </c>
      <c r="F23" s="17">
        <f t="shared" si="0"/>
        <v>0</v>
      </c>
      <c r="G23" s="18">
        <f t="shared" si="1"/>
        <v>0</v>
      </c>
      <c r="H23" s="16">
        <v>0</v>
      </c>
      <c r="I23" s="18">
        <f t="shared" si="2"/>
        <v>0</v>
      </c>
      <c r="J23" s="16">
        <v>4</v>
      </c>
      <c r="K23" s="18">
        <f t="shared" si="3"/>
        <v>0</v>
      </c>
      <c r="L23" s="16">
        <v>12</v>
      </c>
      <c r="M23" s="18">
        <f t="shared" si="4"/>
        <v>0</v>
      </c>
      <c r="N23" s="16">
        <v>12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>
        <v>500</v>
      </c>
      <c r="E24" s="38">
        <v>20</v>
      </c>
      <c r="F24" s="17">
        <f t="shared" si="0"/>
        <v>10000</v>
      </c>
      <c r="G24" s="18">
        <f t="shared" si="1"/>
        <v>13520</v>
      </c>
      <c r="H24" s="16">
        <v>0</v>
      </c>
      <c r="I24" s="18">
        <f t="shared" si="2"/>
        <v>0</v>
      </c>
      <c r="J24" s="16">
        <v>4</v>
      </c>
      <c r="K24" s="18">
        <f t="shared" si="3"/>
        <v>54080</v>
      </c>
      <c r="L24" s="16">
        <v>12</v>
      </c>
      <c r="M24" s="18">
        <f t="shared" si="4"/>
        <v>162240</v>
      </c>
      <c r="N24" s="16">
        <v>12</v>
      </c>
      <c r="O24" s="18">
        <f t="shared" si="5"/>
        <v>162240</v>
      </c>
    </row>
    <row r="25" spans="2:15" ht="15.5" x14ac:dyDescent="0.35">
      <c r="B25" s="6" t="s">
        <v>5</v>
      </c>
      <c r="C25" s="4"/>
      <c r="D25" s="37">
        <v>0</v>
      </c>
      <c r="E25" s="38">
        <v>20</v>
      </c>
      <c r="F25" s="17">
        <f t="shared" si="0"/>
        <v>0</v>
      </c>
      <c r="G25" s="18">
        <f t="shared" si="1"/>
        <v>0</v>
      </c>
      <c r="H25" s="16">
        <v>0</v>
      </c>
      <c r="I25" s="18">
        <f t="shared" si="2"/>
        <v>0</v>
      </c>
      <c r="J25" s="16">
        <v>4</v>
      </c>
      <c r="K25" s="18">
        <f t="shared" si="3"/>
        <v>0</v>
      </c>
      <c r="L25" s="16">
        <v>12</v>
      </c>
      <c r="M25" s="18">
        <f t="shared" si="4"/>
        <v>0</v>
      </c>
      <c r="N25" s="16">
        <v>12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>
        <v>0</v>
      </c>
      <c r="E26" s="38">
        <v>20</v>
      </c>
      <c r="F26" s="17">
        <f t="shared" si="0"/>
        <v>0</v>
      </c>
      <c r="G26" s="18">
        <f t="shared" si="1"/>
        <v>0</v>
      </c>
      <c r="H26" s="16">
        <v>0</v>
      </c>
      <c r="I26" s="18">
        <f t="shared" si="2"/>
        <v>0</v>
      </c>
      <c r="J26" s="16">
        <v>4</v>
      </c>
      <c r="K26" s="18">
        <f t="shared" si="3"/>
        <v>0</v>
      </c>
      <c r="L26" s="19">
        <v>12</v>
      </c>
      <c r="M26" s="18">
        <f t="shared" si="4"/>
        <v>0</v>
      </c>
      <c r="N26" s="19">
        <v>12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500</v>
      </c>
      <c r="E27" s="30"/>
      <c r="F27" s="30">
        <f>F22+F23+F24+F25+F26</f>
        <v>10000</v>
      </c>
      <c r="G27" s="31">
        <f>G22+G23+G24+G25+G26</f>
        <v>13520</v>
      </c>
      <c r="H27" s="29"/>
      <c r="I27" s="31">
        <f>I22+I23+I24+I25+I26</f>
        <v>0</v>
      </c>
      <c r="J27" s="29"/>
      <c r="K27" s="31">
        <f>K22+K23+K24+K25+K26</f>
        <v>54080</v>
      </c>
      <c r="L27" s="29"/>
      <c r="M27" s="31">
        <f>M22+M23+M24+M25+M26</f>
        <v>162240</v>
      </c>
      <c r="N27" s="29"/>
      <c r="O27" s="31">
        <f>O22+O23+O24+O25+O26</f>
        <v>162240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6">J13+J20+J27</f>
        <v>0</v>
      </c>
      <c r="K28" s="34">
        <f>K13+K20+K27</f>
        <v>738408.32000000007</v>
      </c>
      <c r="L28" s="34">
        <f t="shared" si="6"/>
        <v>0</v>
      </c>
      <c r="M28" s="34">
        <f t="shared" si="6"/>
        <v>2215224.96</v>
      </c>
      <c r="N28" s="34">
        <f t="shared" si="6"/>
        <v>0</v>
      </c>
      <c r="O28" s="35">
        <f t="shared" si="6"/>
        <v>2215224.96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O35"/>
  <sheetViews>
    <sheetView topLeftCell="C17" workbookViewId="0">
      <selection activeCell="H28" sqref="H28"/>
    </sheetView>
  </sheetViews>
  <sheetFormatPr defaultRowHeight="14.5" x14ac:dyDescent="0.35"/>
  <cols>
    <col min="2" max="2" width="36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63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42</v>
      </c>
      <c r="E5" s="94" t="s">
        <v>43</v>
      </c>
      <c r="F5" s="100" t="s">
        <v>44</v>
      </c>
      <c r="G5" s="100" t="s">
        <v>44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101"/>
      <c r="G6" s="101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41</v>
      </c>
      <c r="C7" s="5">
        <v>45292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60</v>
      </c>
      <c r="F8" s="17">
        <f t="shared" ref="F8:F26" si="0">D8*E8</f>
        <v>0</v>
      </c>
      <c r="G8" s="18">
        <f>F8</f>
        <v>0</v>
      </c>
      <c r="H8" s="16">
        <v>0</v>
      </c>
      <c r="I8" s="18">
        <f t="shared" ref="I8:I26" si="1">G8*H8</f>
        <v>0</v>
      </c>
      <c r="J8" s="16">
        <v>10</v>
      </c>
      <c r="K8" s="18">
        <f>J8*G8</f>
        <v>0</v>
      </c>
      <c r="L8" s="16">
        <v>10</v>
      </c>
      <c r="M8" s="18">
        <f>L8*G8</f>
        <v>0</v>
      </c>
      <c r="N8" s="16">
        <v>10</v>
      </c>
      <c r="O8" s="18">
        <f>N8*G8</f>
        <v>0</v>
      </c>
    </row>
    <row r="9" spans="2:15" ht="15.5" x14ac:dyDescent="0.35">
      <c r="B9" s="6" t="s">
        <v>3</v>
      </c>
      <c r="C9" s="4"/>
      <c r="D9" s="37">
        <v>50</v>
      </c>
      <c r="E9" s="38">
        <v>60</v>
      </c>
      <c r="F9" s="17">
        <f t="shared" si="0"/>
        <v>3000</v>
      </c>
      <c r="G9" s="18">
        <f t="shared" ref="G9:G12" si="2">F9</f>
        <v>3000</v>
      </c>
      <c r="H9" s="16">
        <v>0</v>
      </c>
      <c r="I9" s="18">
        <f t="shared" si="1"/>
        <v>0</v>
      </c>
      <c r="J9" s="16">
        <v>10</v>
      </c>
      <c r="K9" s="18">
        <f t="shared" ref="K9:K26" si="3">J9*G9</f>
        <v>30000</v>
      </c>
      <c r="L9" s="16">
        <v>10</v>
      </c>
      <c r="M9" s="18">
        <f t="shared" ref="M9:M26" si="4">L9*G9</f>
        <v>30000</v>
      </c>
      <c r="N9" s="16">
        <v>10</v>
      </c>
      <c r="O9" s="18">
        <f t="shared" ref="O9:O26" si="5">N9*G9</f>
        <v>30000</v>
      </c>
    </row>
    <row r="10" spans="2:15" ht="15.5" x14ac:dyDescent="0.35">
      <c r="B10" s="6" t="s">
        <v>4</v>
      </c>
      <c r="C10" s="4"/>
      <c r="D10" s="37">
        <v>100</v>
      </c>
      <c r="E10" s="38">
        <v>60</v>
      </c>
      <c r="F10" s="17">
        <f t="shared" si="0"/>
        <v>6000</v>
      </c>
      <c r="G10" s="18">
        <f t="shared" si="2"/>
        <v>6000</v>
      </c>
      <c r="H10" s="16">
        <v>0</v>
      </c>
      <c r="I10" s="18">
        <f t="shared" si="1"/>
        <v>0</v>
      </c>
      <c r="J10" s="16">
        <v>10</v>
      </c>
      <c r="K10" s="18">
        <f t="shared" si="3"/>
        <v>60000</v>
      </c>
      <c r="L10" s="16">
        <v>10</v>
      </c>
      <c r="M10" s="18">
        <f t="shared" si="4"/>
        <v>60000</v>
      </c>
      <c r="N10" s="16">
        <v>10</v>
      </c>
      <c r="O10" s="18">
        <f t="shared" si="5"/>
        <v>60000</v>
      </c>
    </row>
    <row r="11" spans="2:15" ht="15.5" x14ac:dyDescent="0.35">
      <c r="B11" s="6" t="s">
        <v>5</v>
      </c>
      <c r="C11" s="4"/>
      <c r="D11" s="37"/>
      <c r="E11" s="38">
        <v>60</v>
      </c>
      <c r="F11" s="17">
        <f t="shared" si="0"/>
        <v>0</v>
      </c>
      <c r="G11" s="18">
        <f t="shared" si="2"/>
        <v>0</v>
      </c>
      <c r="H11" s="16">
        <v>0</v>
      </c>
      <c r="I11" s="18">
        <f t="shared" si="1"/>
        <v>0</v>
      </c>
      <c r="J11" s="16">
        <v>10</v>
      </c>
      <c r="K11" s="18">
        <f t="shared" si="3"/>
        <v>0</v>
      </c>
      <c r="L11" s="16">
        <v>10</v>
      </c>
      <c r="M11" s="18">
        <f t="shared" si="4"/>
        <v>0</v>
      </c>
      <c r="N11" s="16">
        <v>10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60</v>
      </c>
      <c r="F12" s="20">
        <f t="shared" si="0"/>
        <v>0</v>
      </c>
      <c r="G12" s="18">
        <f t="shared" si="2"/>
        <v>0</v>
      </c>
      <c r="H12" s="16">
        <v>0</v>
      </c>
      <c r="I12" s="21">
        <f t="shared" si="1"/>
        <v>0</v>
      </c>
      <c r="J12" s="16">
        <v>10</v>
      </c>
      <c r="K12" s="21">
        <f t="shared" si="3"/>
        <v>0</v>
      </c>
      <c r="L12" s="16">
        <v>10</v>
      </c>
      <c r="M12" s="21">
        <f t="shared" si="4"/>
        <v>0</v>
      </c>
      <c r="N12" s="16">
        <v>10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150</v>
      </c>
      <c r="E13" s="25"/>
      <c r="F13" s="25">
        <f>F8+F9+F10+F11+F12</f>
        <v>9000</v>
      </c>
      <c r="G13" s="26">
        <f>G8+G9+G10+G11+G12</f>
        <v>9000</v>
      </c>
      <c r="H13" s="24"/>
      <c r="I13" s="26">
        <f>I8+I9+I10+I11+I12</f>
        <v>0</v>
      </c>
      <c r="J13" s="24"/>
      <c r="K13" s="26">
        <f>K8+K9+K10+K11+K12</f>
        <v>90000</v>
      </c>
      <c r="L13" s="24"/>
      <c r="M13" s="26">
        <f>M8+M9+M10+M11+M12</f>
        <v>90000</v>
      </c>
      <c r="N13" s="24"/>
      <c r="O13" s="26">
        <f>O8+O9+O10+O11+O12</f>
        <v>90000</v>
      </c>
    </row>
    <row r="14" spans="2:15" ht="18.75" customHeight="1" x14ac:dyDescent="0.35">
      <c r="B14" s="8" t="s">
        <v>80</v>
      </c>
      <c r="C14" s="5">
        <v>45292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>
        <v>25</v>
      </c>
      <c r="E15" s="38">
        <v>60</v>
      </c>
      <c r="F15" s="17">
        <f t="shared" si="0"/>
        <v>1500</v>
      </c>
      <c r="G15" s="18">
        <f>F15</f>
        <v>1500</v>
      </c>
      <c r="H15" s="16">
        <v>0</v>
      </c>
      <c r="I15" s="18">
        <f t="shared" si="1"/>
        <v>0</v>
      </c>
      <c r="J15" s="16">
        <v>10</v>
      </c>
      <c r="K15" s="18">
        <f t="shared" si="3"/>
        <v>15000</v>
      </c>
      <c r="L15" s="16">
        <v>10</v>
      </c>
      <c r="M15" s="18">
        <f t="shared" si="4"/>
        <v>15000</v>
      </c>
      <c r="N15" s="16">
        <v>10</v>
      </c>
      <c r="O15" s="18">
        <f t="shared" si="5"/>
        <v>15000</v>
      </c>
    </row>
    <row r="16" spans="2:15" ht="15.5" x14ac:dyDescent="0.35">
      <c r="B16" s="6" t="s">
        <v>3</v>
      </c>
      <c r="C16" s="4"/>
      <c r="D16" s="37"/>
      <c r="E16" s="38">
        <v>60</v>
      </c>
      <c r="F16" s="17">
        <f t="shared" si="0"/>
        <v>0</v>
      </c>
      <c r="G16" s="18">
        <f t="shared" ref="G16:G19" si="6">F16</f>
        <v>0</v>
      </c>
      <c r="H16" s="16">
        <v>0</v>
      </c>
      <c r="I16" s="18">
        <f t="shared" si="1"/>
        <v>0</v>
      </c>
      <c r="J16" s="16">
        <v>10</v>
      </c>
      <c r="K16" s="18">
        <f t="shared" si="3"/>
        <v>0</v>
      </c>
      <c r="L16" s="16">
        <v>10</v>
      </c>
      <c r="M16" s="18">
        <f t="shared" si="4"/>
        <v>0</v>
      </c>
      <c r="N16" s="16">
        <v>10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60</v>
      </c>
      <c r="F17" s="17">
        <f t="shared" si="0"/>
        <v>0</v>
      </c>
      <c r="G17" s="18">
        <f t="shared" si="6"/>
        <v>0</v>
      </c>
      <c r="H17" s="16">
        <v>0</v>
      </c>
      <c r="I17" s="18">
        <f t="shared" si="1"/>
        <v>0</v>
      </c>
      <c r="J17" s="16">
        <v>10</v>
      </c>
      <c r="K17" s="18">
        <f t="shared" si="3"/>
        <v>0</v>
      </c>
      <c r="L17" s="16">
        <v>10</v>
      </c>
      <c r="M17" s="18">
        <f t="shared" si="4"/>
        <v>0</v>
      </c>
      <c r="N17" s="16">
        <v>10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60</v>
      </c>
      <c r="F18" s="17">
        <f t="shared" si="0"/>
        <v>0</v>
      </c>
      <c r="G18" s="18">
        <f t="shared" si="6"/>
        <v>0</v>
      </c>
      <c r="H18" s="16">
        <v>0</v>
      </c>
      <c r="I18" s="18">
        <f t="shared" si="1"/>
        <v>0</v>
      </c>
      <c r="J18" s="16">
        <v>10</v>
      </c>
      <c r="K18" s="18">
        <f t="shared" si="3"/>
        <v>0</v>
      </c>
      <c r="L18" s="16">
        <v>10</v>
      </c>
      <c r="M18" s="18">
        <f t="shared" si="4"/>
        <v>0</v>
      </c>
      <c r="N18" s="16">
        <v>10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60</v>
      </c>
      <c r="F19" s="17">
        <f t="shared" si="0"/>
        <v>0</v>
      </c>
      <c r="G19" s="18">
        <f t="shared" si="6"/>
        <v>0</v>
      </c>
      <c r="H19" s="16">
        <v>0</v>
      </c>
      <c r="I19" s="18">
        <f t="shared" si="1"/>
        <v>0</v>
      </c>
      <c r="J19" s="16">
        <v>10</v>
      </c>
      <c r="K19" s="18">
        <f t="shared" si="3"/>
        <v>0</v>
      </c>
      <c r="L19" s="16">
        <v>10</v>
      </c>
      <c r="M19" s="18">
        <f t="shared" si="4"/>
        <v>0</v>
      </c>
      <c r="N19" s="16">
        <v>10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25</v>
      </c>
      <c r="E20" s="25"/>
      <c r="F20" s="25">
        <f>F15+F16+F17+F18+F19</f>
        <v>1500</v>
      </c>
      <c r="G20" s="26">
        <f>G15+G16+G17+G18+G19</f>
        <v>1500</v>
      </c>
      <c r="H20" s="24"/>
      <c r="I20" s="26">
        <f>I15+I16+I17+I18+I19</f>
        <v>0</v>
      </c>
      <c r="J20" s="24"/>
      <c r="K20" s="26">
        <f>K15+K16+K17+K18+K19</f>
        <v>15000</v>
      </c>
      <c r="L20" s="24"/>
      <c r="M20" s="26">
        <f>M15+M16+M17+M18+M19</f>
        <v>15000</v>
      </c>
      <c r="N20" s="24"/>
      <c r="O20" s="26">
        <f>O15+O16+O17+O18+O19</f>
        <v>15000</v>
      </c>
    </row>
    <row r="21" spans="2:15" ht="21.75" customHeight="1" x14ac:dyDescent="0.35">
      <c r="B21" s="8" t="s">
        <v>105</v>
      </c>
      <c r="C21" s="5">
        <v>45292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60</v>
      </c>
      <c r="F22" s="17">
        <f t="shared" si="0"/>
        <v>0</v>
      </c>
      <c r="G22" s="18">
        <f>F22</f>
        <v>0</v>
      </c>
      <c r="H22" s="16">
        <v>0</v>
      </c>
      <c r="I22" s="18">
        <f t="shared" si="1"/>
        <v>0</v>
      </c>
      <c r="J22" s="16">
        <v>10</v>
      </c>
      <c r="K22" s="18">
        <f t="shared" si="3"/>
        <v>0</v>
      </c>
      <c r="L22" s="16">
        <v>10</v>
      </c>
      <c r="M22" s="18">
        <f t="shared" si="4"/>
        <v>0</v>
      </c>
      <c r="N22" s="16">
        <v>10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60</v>
      </c>
      <c r="F23" s="17">
        <f t="shared" si="0"/>
        <v>0</v>
      </c>
      <c r="G23" s="18">
        <f t="shared" ref="G23:G26" si="7">F23</f>
        <v>0</v>
      </c>
      <c r="H23" s="16">
        <v>0</v>
      </c>
      <c r="I23" s="18">
        <f t="shared" si="1"/>
        <v>0</v>
      </c>
      <c r="J23" s="16">
        <v>10</v>
      </c>
      <c r="K23" s="18">
        <f t="shared" si="3"/>
        <v>0</v>
      </c>
      <c r="L23" s="16">
        <v>10</v>
      </c>
      <c r="M23" s="18">
        <f t="shared" si="4"/>
        <v>0</v>
      </c>
      <c r="N23" s="16">
        <v>10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>
        <v>25</v>
      </c>
      <c r="E24" s="38">
        <v>60</v>
      </c>
      <c r="F24" s="17">
        <f t="shared" si="0"/>
        <v>1500</v>
      </c>
      <c r="G24" s="18">
        <f t="shared" si="7"/>
        <v>1500</v>
      </c>
      <c r="H24" s="16">
        <v>0</v>
      </c>
      <c r="I24" s="18">
        <f t="shared" si="1"/>
        <v>0</v>
      </c>
      <c r="J24" s="16">
        <v>10</v>
      </c>
      <c r="K24" s="18">
        <f t="shared" si="3"/>
        <v>15000</v>
      </c>
      <c r="L24" s="16">
        <v>10</v>
      </c>
      <c r="M24" s="18">
        <f t="shared" si="4"/>
        <v>15000</v>
      </c>
      <c r="N24" s="16">
        <v>10</v>
      </c>
      <c r="O24" s="18">
        <f t="shared" si="5"/>
        <v>15000</v>
      </c>
    </row>
    <row r="25" spans="2:15" ht="15.5" x14ac:dyDescent="0.35">
      <c r="B25" s="6" t="s">
        <v>5</v>
      </c>
      <c r="C25" s="4"/>
      <c r="D25" s="37"/>
      <c r="E25" s="38">
        <v>60</v>
      </c>
      <c r="F25" s="17">
        <f t="shared" si="0"/>
        <v>0</v>
      </c>
      <c r="G25" s="18">
        <f t="shared" si="7"/>
        <v>0</v>
      </c>
      <c r="H25" s="16">
        <v>0</v>
      </c>
      <c r="I25" s="18">
        <f t="shared" si="1"/>
        <v>0</v>
      </c>
      <c r="J25" s="16">
        <v>10</v>
      </c>
      <c r="K25" s="18">
        <f t="shared" si="3"/>
        <v>0</v>
      </c>
      <c r="L25" s="16">
        <v>10</v>
      </c>
      <c r="M25" s="18">
        <f t="shared" si="4"/>
        <v>0</v>
      </c>
      <c r="N25" s="16">
        <v>10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/>
      <c r="E26" s="38">
        <v>60</v>
      </c>
      <c r="F26" s="17">
        <f t="shared" si="0"/>
        <v>0</v>
      </c>
      <c r="G26" s="18">
        <f t="shared" si="7"/>
        <v>0</v>
      </c>
      <c r="H26" s="16">
        <v>0</v>
      </c>
      <c r="I26" s="18">
        <f t="shared" si="1"/>
        <v>0</v>
      </c>
      <c r="J26" s="16">
        <v>10</v>
      </c>
      <c r="K26" s="18">
        <f t="shared" si="3"/>
        <v>0</v>
      </c>
      <c r="L26" s="16">
        <v>10</v>
      </c>
      <c r="M26" s="18">
        <f t="shared" si="4"/>
        <v>0</v>
      </c>
      <c r="N26" s="16">
        <v>10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25</v>
      </c>
      <c r="E27" s="30"/>
      <c r="F27" s="30">
        <f>F22+F23+F24+F25+F26</f>
        <v>1500</v>
      </c>
      <c r="G27" s="31">
        <f>G22+G23+G24+G25+G26</f>
        <v>1500</v>
      </c>
      <c r="H27" s="29"/>
      <c r="I27" s="31">
        <f>I22+I23+I24+I25+I26</f>
        <v>0</v>
      </c>
      <c r="J27" s="29"/>
      <c r="K27" s="31">
        <f>K22+K23+K24+K25+K26</f>
        <v>15000</v>
      </c>
      <c r="L27" s="29"/>
      <c r="M27" s="31">
        <f>M22+M23+M24+M25+M26</f>
        <v>15000</v>
      </c>
      <c r="N27" s="29"/>
      <c r="O27" s="31">
        <f>O22+O23+O24+O25+O26</f>
        <v>15000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8">J13+J20+J27</f>
        <v>0</v>
      </c>
      <c r="K28" s="34">
        <f t="shared" si="8"/>
        <v>120000</v>
      </c>
      <c r="L28" s="34">
        <f t="shared" si="8"/>
        <v>0</v>
      </c>
      <c r="M28" s="34">
        <f t="shared" si="8"/>
        <v>120000</v>
      </c>
      <c r="N28" s="34">
        <f t="shared" si="8"/>
        <v>0</v>
      </c>
      <c r="O28" s="35">
        <f t="shared" si="8"/>
        <v>120000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N34"/>
  <sheetViews>
    <sheetView tabSelected="1" topLeftCell="I6" workbookViewId="0">
      <selection activeCell="M7" sqref="M7"/>
    </sheetView>
  </sheetViews>
  <sheetFormatPr defaultRowHeight="14.5" x14ac:dyDescent="0.35"/>
  <cols>
    <col min="2" max="2" width="36" customWidth="1"/>
    <col min="3" max="3" width="11.81640625" customWidth="1"/>
    <col min="4" max="4" width="11.7265625" customWidth="1"/>
    <col min="5" max="5" width="12.453125" customWidth="1"/>
    <col min="6" max="6" width="13.81640625" customWidth="1"/>
    <col min="7" max="7" width="14.7265625" customWidth="1"/>
    <col min="10" max="10" width="17.81640625" customWidth="1"/>
    <col min="11" max="11" width="10.1796875" customWidth="1"/>
    <col min="12" max="12" width="14.26953125" customWidth="1"/>
    <col min="13" max="13" width="11.453125" customWidth="1"/>
    <col min="14" max="14" width="12.453125" customWidth="1"/>
    <col min="16" max="16" width="11.81640625" bestFit="1" customWidth="1"/>
    <col min="17" max="17" width="16.81640625" customWidth="1"/>
    <col min="18" max="18" width="9.7265625" bestFit="1" customWidth="1"/>
    <col min="21" max="21" width="12.1796875" customWidth="1"/>
    <col min="23" max="23" width="14.36328125" customWidth="1"/>
    <col min="24" max="24" width="26.54296875" customWidth="1"/>
  </cols>
  <sheetData>
    <row r="1" spans="2:14" ht="15.5" x14ac:dyDescent="0.35">
      <c r="B1" s="3"/>
      <c r="C1" s="3"/>
      <c r="D1" s="3"/>
      <c r="E1" s="3"/>
    </row>
    <row r="2" spans="2:14" ht="16" thickBot="1" x14ac:dyDescent="0.4">
      <c r="B2" s="3"/>
      <c r="C2" s="3"/>
      <c r="D2" s="3"/>
      <c r="E2" s="3"/>
    </row>
    <row r="3" spans="2:14" ht="24.75" customHeight="1" thickBot="1" x14ac:dyDescent="0.4">
      <c r="B3" s="81" t="s">
        <v>75</v>
      </c>
      <c r="C3" s="82"/>
      <c r="D3" s="82"/>
      <c r="E3" s="82"/>
      <c r="F3" s="82"/>
      <c r="G3" s="83"/>
    </row>
    <row r="4" spans="2:14" ht="16" thickBot="1" x14ac:dyDescent="0.4">
      <c r="B4" s="3"/>
      <c r="C4" s="3"/>
      <c r="D4" s="3"/>
      <c r="E4" s="3"/>
      <c r="J4" s="102" t="s">
        <v>104</v>
      </c>
      <c r="K4" s="103"/>
      <c r="L4" s="103"/>
      <c r="M4" s="103"/>
      <c r="N4" s="104"/>
    </row>
    <row r="5" spans="2:14" ht="15" customHeight="1" thickBot="1" x14ac:dyDescent="0.4">
      <c r="B5" s="88"/>
      <c r="C5" s="90" t="s">
        <v>1</v>
      </c>
      <c r="D5" s="86" t="s">
        <v>11</v>
      </c>
      <c r="E5" s="79" t="s">
        <v>12</v>
      </c>
      <c r="F5" s="86" t="s">
        <v>13</v>
      </c>
      <c r="G5" s="79" t="s">
        <v>14</v>
      </c>
      <c r="J5" s="66"/>
      <c r="K5" s="67"/>
      <c r="L5" s="67"/>
      <c r="M5" s="67"/>
      <c r="N5" s="67"/>
    </row>
    <row r="6" spans="2:14" s="1" customFormat="1" ht="46.5" customHeight="1" thickBot="1" x14ac:dyDescent="0.4">
      <c r="B6" s="89"/>
      <c r="C6" s="91"/>
      <c r="D6" s="87"/>
      <c r="E6" s="80"/>
      <c r="F6" s="87"/>
      <c r="G6" s="80"/>
      <c r="J6" s="61" t="s">
        <v>103</v>
      </c>
      <c r="K6" s="62">
        <v>2023</v>
      </c>
      <c r="L6" s="63">
        <v>2024</v>
      </c>
      <c r="M6" s="63">
        <v>2025</v>
      </c>
      <c r="N6" s="64">
        <v>2026</v>
      </c>
    </row>
    <row r="7" spans="2:14" ht="19.5" customHeight="1" x14ac:dyDescent="0.35">
      <c r="B7" s="8" t="s">
        <v>56</v>
      </c>
      <c r="C7" s="5"/>
      <c r="D7" s="40"/>
      <c r="E7" s="43"/>
      <c r="F7" s="42"/>
      <c r="G7" s="45"/>
      <c r="J7" s="60" t="s">
        <v>92</v>
      </c>
      <c r="K7" s="68">
        <f>PA!I28</f>
        <v>0</v>
      </c>
      <c r="L7" s="68">
        <f>PA!K28</f>
        <v>15506098.816</v>
      </c>
      <c r="M7" s="68">
        <f>PA!M28</f>
        <v>46830457.024000004</v>
      </c>
      <c r="N7" s="68">
        <f>PA!O28</f>
        <v>64846581.696000002</v>
      </c>
    </row>
    <row r="8" spans="2:14" ht="15.5" x14ac:dyDescent="0.35">
      <c r="B8" s="6" t="s">
        <v>2</v>
      </c>
      <c r="C8" s="4"/>
      <c r="D8" s="41">
        <f>+PA!I8+'ŠŠPalebo OZ'!I8+PVych!I8+Zdravotník!I8+'špec vzdel'!I8+doučovanie!I8+JK!I8+dopravné!I8+pomocky!I8+Debarierizácia!I8+oddych!I8</f>
        <v>0</v>
      </c>
      <c r="E8" s="44">
        <f>+PA!K8+'ŠŠPalebo OZ'!K8+PVych!K8+Zdravotník!K8+'špec vzdel'!K8+doučovanie!K8+JK!K8+dopravné!K8+pomocky!K8+Debarierizácia!K8+oddych!K8</f>
        <v>402463.36000000004</v>
      </c>
      <c r="F8" s="41">
        <f>+PA!M8+'ŠŠPalebo OZ'!M8+PVych!M8+Zdravotník!M8+'špec vzdel'!M8+doučovanie!M8+JK!M8+dopravné!M8+pomocky!M8+Debarierizácia!M8+oddych!M8</f>
        <v>1207390.0800000003</v>
      </c>
      <c r="G8" s="44">
        <f>+PA!O8+'ŠŠPalebo OZ'!O8+PVych!O8+Zdravotník!O8+'špec vzdel'!O8+doučovanie!O8+JK!O8+dopravné!O8+pomocky!O8+Debarierizácia!O8+oddych!O8</f>
        <v>1207390.0800000003</v>
      </c>
      <c r="J8" s="52" t="s">
        <v>93</v>
      </c>
      <c r="K8" s="59">
        <f>'ŠŠPalebo OZ'!I28</f>
        <v>0</v>
      </c>
      <c r="L8" s="59">
        <f>'ŠŠPalebo OZ'!K28</f>
        <v>19261143.615999997</v>
      </c>
      <c r="M8" s="59">
        <f>'ŠŠPalebo OZ'!M28</f>
        <v>57783430.848000005</v>
      </c>
      <c r="N8" s="59">
        <f>'ŠŠPalebo OZ'!O28</f>
        <v>65195635.648000002</v>
      </c>
    </row>
    <row r="9" spans="2:14" ht="15.5" x14ac:dyDescent="0.35">
      <c r="B9" s="6" t="s">
        <v>3</v>
      </c>
      <c r="C9" s="4"/>
      <c r="D9" s="41">
        <f>+PA!I9+'ŠŠPalebo OZ'!I9+PVych!I9+Zdravotník!I9+'špec vzdel'!I9+doučovanie!I9+JK!I9+dopravné!I9+pomocky!I9+Debarierizácia!I9+oddych!I9</f>
        <v>0</v>
      </c>
      <c r="E9" s="44">
        <f>+PA!K9+'ŠŠPalebo OZ'!K9+PVych!K9+Zdravotník!K9+'špec vzdel'!K9+doučovanie!K9+JK!K9+dopravné!K9+pomocky!K9+Debarierizácia!K9+oddych!K9</f>
        <v>4842699.3920000009</v>
      </c>
      <c r="F9" s="41">
        <f>+PA!M9+'ŠŠPalebo OZ'!M9+PVych!M9+Zdravotník!M9+'špec vzdel'!M9+doučovanie!M9+JK!M9+dopravné!M9+pomocky!M9+Debarierizácia!M9+oddych!M9</f>
        <v>14364391.936000001</v>
      </c>
      <c r="G9" s="44">
        <f>+PA!O9+'ŠŠPalebo OZ'!O9+PVych!O9+Zdravotník!O9+'špec vzdel'!O9+doučovanie!O9+JK!O9+dopravné!O9+pomocky!O9+Debarierizácia!O9+oddych!O9</f>
        <v>15053479.296</v>
      </c>
      <c r="J9" s="52" t="s">
        <v>94</v>
      </c>
      <c r="K9" s="59">
        <f>PVych!I28</f>
        <v>0</v>
      </c>
      <c r="L9" s="59">
        <f>PVych!K28</f>
        <v>3201536</v>
      </c>
      <c r="M9" s="59">
        <f>PVych!M28</f>
        <v>8739328</v>
      </c>
      <c r="N9" s="59">
        <f>PVych!O28</f>
        <v>9604608</v>
      </c>
    </row>
    <row r="10" spans="2:14" ht="15.5" x14ac:dyDescent="0.35">
      <c r="B10" s="6" t="s">
        <v>4</v>
      </c>
      <c r="C10" s="4"/>
      <c r="D10" s="41">
        <f>+PA!I10+'ŠŠPalebo OZ'!I10+PVych!I10+Zdravotník!I10+'špec vzdel'!I10+doučovanie!I10+JK!I10+dopravné!I10+pomocky!I10+Debarierizácia!I10+oddych!I10</f>
        <v>0</v>
      </c>
      <c r="E10" s="44">
        <f>+PA!K10+'ŠŠPalebo OZ'!K10+PVych!K10+Zdravotník!K10+'špec vzdel'!K10+doučovanie!K10+JK!K10+dopravné!K10+pomocky!K10+Debarierizácia!K10+oddych!K10</f>
        <v>26051667.648000002</v>
      </c>
      <c r="F10" s="41">
        <f>+PA!M10+'ŠŠPalebo OZ'!M10+PVych!M10+Zdravotník!M10+'špec vzdel'!M10+doučovanie!M10+JK!M10+dopravné!M10+pomocky!M10+Debarierizácia!M10+oddych!M10</f>
        <v>77935002.943999991</v>
      </c>
      <c r="G10" s="44">
        <f>+PA!O10+'ŠŠPalebo OZ'!O10+PVych!O10+Zdravotník!O10+'špec vzdel'!O10+doučovanie!O10+JK!O10+dopravné!O10+pomocky!O10+Debarierizácia!O10+oddych!O10</f>
        <v>78668868.543999985</v>
      </c>
      <c r="J10" s="52" t="s">
        <v>95</v>
      </c>
      <c r="K10" s="59">
        <f>Zdravotník!I28</f>
        <v>0</v>
      </c>
      <c r="L10" s="59">
        <f>Zdravotník!K28</f>
        <v>0</v>
      </c>
      <c r="M10" s="59">
        <f>Zdravotník!M28</f>
        <v>0</v>
      </c>
      <c r="N10" s="59">
        <f>Zdravotník!O28</f>
        <v>1818710.4000000004</v>
      </c>
    </row>
    <row r="11" spans="2:14" ht="15.5" x14ac:dyDescent="0.35">
      <c r="B11" s="6" t="s">
        <v>5</v>
      </c>
      <c r="C11" s="4"/>
      <c r="D11" s="41">
        <f>+PA!I11+'ŠŠPalebo OZ'!I11+PVych!I11+Zdravotník!I11+'špec vzdel'!I11+doučovanie!I11+JK!I11+dopravné!I11+pomocky!I11+Debarierizácia!I11+oddych!I11</f>
        <v>0</v>
      </c>
      <c r="E11" s="44">
        <f>+PA!K11+'ŠŠPalebo OZ'!K11+PVych!K11+Zdravotník!K11+'špec vzdel'!K11+doučovanie!K11+JK!K11+dopravné!K11+pomocky!K11+Debarierizácia!K11+oddych!K11</f>
        <v>1916508.6720000003</v>
      </c>
      <c r="F11" s="41">
        <f>+PA!M11+'ŠŠPalebo OZ'!M11+PVych!M11+Zdravotník!M11+'špec vzdel'!M11+doučovanie!M11+JK!M11+dopravné!M11+pomocky!M11+Debarierizácia!M11+oddych!M11</f>
        <v>5749526.0160000008</v>
      </c>
      <c r="G11" s="44">
        <f>+PA!O11+'ŠŠPalebo OZ'!O11+PVych!O11+Zdravotník!O11+'špec vzdel'!O11+doučovanie!O11+JK!O11+dopravné!O11+pomocky!O11+Debarierizácia!O11+oddych!O11</f>
        <v>5749526.0160000008</v>
      </c>
      <c r="J11" s="52" t="s">
        <v>96</v>
      </c>
      <c r="K11" s="59">
        <f>'špec vzdel'!I28</f>
        <v>0</v>
      </c>
      <c r="L11" s="59">
        <f>'špec vzdel'!K28</f>
        <v>0</v>
      </c>
      <c r="M11" s="59">
        <f>'špec vzdel'!M28</f>
        <v>0</v>
      </c>
      <c r="N11" s="59">
        <f>'špec vzdel'!O28</f>
        <v>0</v>
      </c>
    </row>
    <row r="12" spans="2:14" ht="16" thickBot="1" x14ac:dyDescent="0.4">
      <c r="B12" s="9" t="s">
        <v>6</v>
      </c>
      <c r="C12" s="10"/>
      <c r="D12" s="41">
        <f>+PA!I12+'ŠŠPalebo OZ'!I12+PVych!I12+Zdravotník!I12+'špec vzdel'!I12+doučovanie!I12+JK!I12+dopravné!I12+pomocky!I12+Debarierizácia!I12+oddych!I12</f>
        <v>0</v>
      </c>
      <c r="E12" s="44">
        <f>+PA!K12+'ŠŠPalebo OZ'!K12+D2911+PVych!K12+Zdravotník!K12+'špec vzdel'!K12+doučovanie!K12+JK!K12+dopravné!K12+pomocky!K12+Debarierizácia!K12+oddych!K12</f>
        <v>847974.40000000014</v>
      </c>
      <c r="F12" s="41">
        <f>+PA!M12+'ŠŠPalebo OZ'!M12+PVych!M12+Zdravotník!M12+'špec vzdel'!M12+doučovanie!M12+JK!M12+dopravné!M12+pomocky!M12+Debarierizácia!M12+oddych!M12</f>
        <v>2543923.2000000002</v>
      </c>
      <c r="G12" s="44">
        <f>+PA!O12+'ŠŠPalebo OZ'!O12+PVych!O12+Zdravotník!O12+'špec vzdel'!O12+doučovanie!O12+JK!O12+dopravné!O12+pomocky!O12+Debarierizácia!O12+oddych!O12</f>
        <v>2543923.2000000002</v>
      </c>
      <c r="J12" s="52" t="s">
        <v>97</v>
      </c>
      <c r="K12" s="59">
        <f>pomocky!I28</f>
        <v>0</v>
      </c>
      <c r="L12" s="59">
        <f>pomocky!K28</f>
        <v>100000</v>
      </c>
      <c r="M12" s="59">
        <f>pomocky!M28</f>
        <v>100000</v>
      </c>
      <c r="N12" s="59">
        <f>pomocky!O28</f>
        <v>100000</v>
      </c>
    </row>
    <row r="13" spans="2:14" s="7" customFormat="1" ht="20.25" customHeight="1" thickBot="1" x14ac:dyDescent="0.4">
      <c r="B13" s="22" t="s">
        <v>0</v>
      </c>
      <c r="C13" s="23"/>
      <c r="D13" s="26">
        <f>D8+D9+D10+D11+D12</f>
        <v>0</v>
      </c>
      <c r="E13" s="26">
        <f>E8+E9+E10+E11+E12</f>
        <v>34061313.472000003</v>
      </c>
      <c r="F13" s="26">
        <f>F8+F9+F10+F11+F12</f>
        <v>101800234.176</v>
      </c>
      <c r="G13" s="26">
        <f>G8+G9+G10+G11+G12</f>
        <v>103223187.13599999</v>
      </c>
      <c r="J13" s="52" t="s">
        <v>98</v>
      </c>
      <c r="K13" s="65">
        <f>Debarierizácia!I28</f>
        <v>0</v>
      </c>
      <c r="L13" s="65">
        <f>Debarierizácia!K28</f>
        <v>0</v>
      </c>
      <c r="M13" s="65">
        <f>Debarierizácia!M28</f>
        <v>0</v>
      </c>
      <c r="N13" s="65">
        <f>Debarierizácia!O28</f>
        <v>0</v>
      </c>
    </row>
    <row r="14" spans="2:14" ht="18.75" customHeight="1" x14ac:dyDescent="0.35">
      <c r="B14" s="8" t="s">
        <v>79</v>
      </c>
      <c r="C14" s="5"/>
      <c r="D14" s="41"/>
      <c r="E14" s="43"/>
      <c r="F14" s="40"/>
      <c r="G14" s="43"/>
      <c r="J14" s="51" t="s">
        <v>99</v>
      </c>
      <c r="K14" s="59">
        <f>oddych!I28</f>
        <v>0</v>
      </c>
      <c r="L14" s="59">
        <f>oddych!K28</f>
        <v>0</v>
      </c>
      <c r="M14" s="59">
        <f>oddych!M28</f>
        <v>0</v>
      </c>
      <c r="N14" s="59">
        <f>oddych!O28</f>
        <v>0</v>
      </c>
    </row>
    <row r="15" spans="2:14" ht="15.5" x14ac:dyDescent="0.35">
      <c r="B15" s="6" t="s">
        <v>2</v>
      </c>
      <c r="C15" s="4"/>
      <c r="D15" s="41">
        <f>+PA!I15+'ŠŠPalebo OZ'!I15+PVych!I15+Zdravotník!I15+'špec vzdel'!I15+doučovanie!I15+JK!I15+dopravné!I15+pomocky!I15+Debarierizácia!I15+oddych!I15</f>
        <v>0</v>
      </c>
      <c r="E15" s="44">
        <f>+PA!K15+'ŠŠPalebo OZ'!K15+PVych!K15+Zdravotník!K15+'špec vzdel'!K15+doučovanie!K15+JK!K15+dopravné!K15+pomocky!K15+Debarierizácia!K15+oddych!K15</f>
        <v>4174310.8480000002</v>
      </c>
      <c r="F15" s="41">
        <f>+PA!M15+'ŠŠPalebo OZ'!M15+PVych!M15+Zdravotník!M15+'špec vzdel'!M15+doučovanie!M15+JK!M15+dopravné!M15+pomocky!M15+Debarierizácia!M15+oddych!M15</f>
        <v>11602263.743999999</v>
      </c>
      <c r="G15" s="44">
        <f>+PA!O15+'ŠŠPalebo OZ'!O15+PVych!O15+Zdravotník!O15+'špec vzdel'!O15+doučovanie!O15+JK!O15+dopravné!O15+pomocky!O15+Debarierizácia!O15+oddych!O15</f>
        <v>12766497.983999999</v>
      </c>
      <c r="J15" s="51" t="s">
        <v>100</v>
      </c>
      <c r="K15" s="59">
        <f>doučovanie!I28</f>
        <v>0</v>
      </c>
      <c r="L15" s="59">
        <f>doučovanie!K28</f>
        <v>933204.4800000001</v>
      </c>
      <c r="M15" s="59">
        <f>doučovanie!M28</f>
        <v>2834224.6400000006</v>
      </c>
      <c r="N15" s="59">
        <f>doučovanie!O28</f>
        <v>2903447.0400000005</v>
      </c>
    </row>
    <row r="16" spans="2:14" ht="15.5" x14ac:dyDescent="0.35">
      <c r="B16" s="6" t="s">
        <v>3</v>
      </c>
      <c r="C16" s="4"/>
      <c r="D16" s="41">
        <f>+PA!I16+'ŠŠPalebo OZ'!I16+PVych!I16+Zdravotník!I16+'špec vzdel'!I16+doučovanie!I16+JK!I16+dopravné!I16+pomocky!I16+Debarierizácia!I16+oddych!I16</f>
        <v>0</v>
      </c>
      <c r="E16" s="44">
        <f>+PA!K16+'ŠŠPalebo OZ'!K16+PVych!K16+Zdravotník!K16+'špec vzdel'!K16+doučovanie!K16+JK!K16+dopravné!K16+pomocky!K16+Debarierizácia!K16+oddych!K16</f>
        <v>10588.864000000001</v>
      </c>
      <c r="F16" s="41">
        <f>+PA!M16+'ŠŠPalebo OZ'!M16+PVych!M16+Zdravotník!M16+'špec vzdel'!M16+doučovanie!M16+JK!M16+dopravné!M16+pomocky!M16+Debarierizácia!M16+oddych!M16</f>
        <v>114584.70400000001</v>
      </c>
      <c r="G16" s="44">
        <f>+PA!O16+'ŠŠPalebo OZ'!O16+PVych!O16+Zdravotník!O16+'špec vzdel'!O16+doučovanie!O16+JK!O16+dopravné!O16+pomocky!O16+Debarierizácia!O16+oddych!O16</f>
        <v>280220.92800000001</v>
      </c>
      <c r="J16" s="51" t="s">
        <v>101</v>
      </c>
      <c r="K16" s="59">
        <f>JK!I28</f>
        <v>0</v>
      </c>
      <c r="L16" s="59">
        <f>JK!K28</f>
        <v>738408.32000000007</v>
      </c>
      <c r="M16" s="59">
        <f>JK!M28</f>
        <v>2215224.96</v>
      </c>
      <c r="N16" s="59">
        <f>JK!O28</f>
        <v>2215224.96</v>
      </c>
    </row>
    <row r="17" spans="2:14" ht="16" thickBot="1" x14ac:dyDescent="0.4">
      <c r="B17" s="6" t="s">
        <v>4</v>
      </c>
      <c r="C17" s="4"/>
      <c r="D17" s="41">
        <f>+PA!I17+'ŠŠPalebo OZ'!I17+PVych!I17+Zdravotník!I17+'špec vzdel'!I17+doučovanie!I17+JK!I17+dopravné!I17+pomocky!I17+Debarierizácia!I17+oddych!I17</f>
        <v>0</v>
      </c>
      <c r="E17" s="44">
        <f>+PA!K17+'ŠŠPalebo OZ'!K17+PVych!K17+Zdravotník!K17+'špec vzdel'!K17+doučovanie!K17+JK!K17+dopravné!K17+pomocky!K17+Debarierizácia!K17+oddych!K17</f>
        <v>0</v>
      </c>
      <c r="F17" s="41">
        <f>+PA!M17+'ŠŠPalebo OZ'!M17+PVych!M17+Zdravotník!M17+'špec vzdel'!M17+doučovanie!M17+JK!M17+dopravné!M17+pomocky!M17+Debarierizácia!M17+oddych!M17</f>
        <v>0</v>
      </c>
      <c r="G17" s="44">
        <f>+PA!O17+'ŠŠPalebo OZ'!O17+PVych!O17+Zdravotník!O17+'špec vzdel'!O17+doučovanie!O17+JK!O17+dopravné!O17+pomocky!O17+Debarierizácia!O17+oddych!O17</f>
        <v>0</v>
      </c>
      <c r="J17" s="55" t="s">
        <v>102</v>
      </c>
      <c r="K17" s="57">
        <f>dopravné!I28</f>
        <v>0</v>
      </c>
      <c r="L17" s="57">
        <f>dopravné!K28</f>
        <v>120000</v>
      </c>
      <c r="M17" s="57">
        <f>dopravné!M28</f>
        <v>120000</v>
      </c>
      <c r="N17" s="57">
        <f>dopravné!O28</f>
        <v>120000</v>
      </c>
    </row>
    <row r="18" spans="2:14" ht="16" thickBot="1" x14ac:dyDescent="0.4">
      <c r="B18" s="6" t="s">
        <v>5</v>
      </c>
      <c r="C18" s="4"/>
      <c r="D18" s="41">
        <f>+PA!I18+'ŠŠPalebo OZ'!I18+PVych!I18+Zdravotník!I18+'špec vzdel'!I18+doučovanie!I18+JK!I18+dopravné!I18+pomocky!I18+Debarierizácia!I18+oddych!I18</f>
        <v>0</v>
      </c>
      <c r="E18" s="44">
        <f>+PA!K18+'ŠŠPalebo OZ'!K18+PVych!K18+Zdravotník!K18+'špec vzdel'!K18+doučovanie!K18+JK!K18+dopravné!K18+pomocky!K18+Debarierizácia!K18+oddych!K18</f>
        <v>0</v>
      </c>
      <c r="F18" s="41">
        <f>+PA!M18+'ŠŠPalebo OZ'!M18+PVych!M18+Zdravotník!M18+'špec vzdel'!M18+doučovanie!M18+JK!M18+dopravné!M18+pomocky!M18+Debarierizácia!M18+oddych!M18</f>
        <v>38223.744000000006</v>
      </c>
      <c r="G18" s="44">
        <f>+PA!O18+'ŠŠPalebo OZ'!O18+PVych!O18+Zdravotník!O18+'špec vzdel'!O18+doučovanie!O18+JK!O18+dopravné!O18+pomocky!O18+Debarierizácia!O18+oddych!O18</f>
        <v>114671.23200000002</v>
      </c>
      <c r="J18" s="56" t="s">
        <v>0</v>
      </c>
      <c r="K18" s="58">
        <f>K7+K8+K9+K10+K11+K12+K13+K14+K15+K16+K17</f>
        <v>0</v>
      </c>
      <c r="L18" s="58">
        <f>SUM(L7:L17)</f>
        <v>39860391.231999993</v>
      </c>
      <c r="M18" s="58">
        <f t="shared" ref="M18" si="0">M7+M8+M9+M10+M11+M12+M13+M14+M15+M16+M17</f>
        <v>118622665.472</v>
      </c>
      <c r="N18" s="58">
        <f>SUM(N7:N17)</f>
        <v>146804207.74400002</v>
      </c>
    </row>
    <row r="19" spans="2:14" ht="16" thickBot="1" x14ac:dyDescent="0.4">
      <c r="B19" s="6" t="s">
        <v>6</v>
      </c>
      <c r="C19" s="4"/>
      <c r="D19" s="41">
        <f>+PA!I19+'ŠŠPalebo OZ'!I19+PVych!I19+Zdravotník!I19+'špec vzdel'!I19+doučovanie!I19+JK!I19+dopravné!I19+pomocky!I19+Debarierizácia!I19+oddych!I19</f>
        <v>0</v>
      </c>
      <c r="E19" s="44">
        <f>+PA!K19+'ŠŠPalebo OZ'!K19+PVych!K19+Zdravotník!K19+'špec vzdel'!K19+doučovanie!K19+JK!K19+dopravné!K19+pomocky!K19+Debarierizácia!K19+oddych!K19</f>
        <v>74122.04800000001</v>
      </c>
      <c r="F19" s="41">
        <f>+PA!M19+'ŠŠPalebo OZ'!M19+PVych!M19+Zdravotník!M19+'špec vzdel'!M19+doučovanie!M19+JK!M19+dopravné!M19+pomocky!M19+Debarierizácia!M19+oddych!M19</f>
        <v>477191.10400000005</v>
      </c>
      <c r="G19" s="44">
        <f>+PA!O19+'ŠŠPalebo OZ'!O19+PVych!O19+Zdravotník!O19+'špec vzdel'!O19+doučovanie!O19+JK!O19+dopravné!O19+pomocky!O19+Debarierizácia!O19+oddych!O19</f>
        <v>986841.02400000021</v>
      </c>
      <c r="J19" s="53"/>
      <c r="K19" s="54"/>
      <c r="L19" s="54"/>
      <c r="M19" s="54"/>
      <c r="N19" s="54"/>
    </row>
    <row r="20" spans="2:14" s="7" customFormat="1" ht="21.75" customHeight="1" thickBot="1" x14ac:dyDescent="0.4">
      <c r="B20" s="22" t="s">
        <v>0</v>
      </c>
      <c r="C20" s="23"/>
      <c r="D20" s="26">
        <f>D15+D16+D17+D18+D19</f>
        <v>0</v>
      </c>
      <c r="E20" s="26">
        <f>E15+E16+E17+E18+E19</f>
        <v>4259021.7600000007</v>
      </c>
      <c r="F20" s="26">
        <f>F15+F16+F17+F18+F19</f>
        <v>12232263.296</v>
      </c>
      <c r="G20" s="26">
        <f>G15+G16+G17+G18+G19</f>
        <v>14148231.168</v>
      </c>
      <c r="J20" s="53"/>
      <c r="K20" s="53"/>
      <c r="L20" s="73"/>
      <c r="M20" s="53"/>
      <c r="N20" s="53"/>
    </row>
    <row r="21" spans="2:14" ht="21.75" customHeight="1" x14ac:dyDescent="0.35">
      <c r="B21" s="8" t="s">
        <v>78</v>
      </c>
      <c r="C21" s="5"/>
      <c r="D21" s="40"/>
      <c r="E21" s="43"/>
      <c r="F21" s="40"/>
      <c r="G21" s="43"/>
      <c r="J21" s="54"/>
      <c r="K21" s="54"/>
      <c r="L21" s="74"/>
      <c r="M21" s="54"/>
      <c r="N21" s="54"/>
    </row>
    <row r="22" spans="2:14" ht="15.5" x14ac:dyDescent="0.35">
      <c r="B22" s="6" t="s">
        <v>2</v>
      </c>
      <c r="C22" s="4"/>
      <c r="D22" s="41">
        <f>+PA!I22+'ŠŠPalebo OZ'!I22+PVych!I22+Zdravotník!I22+'špec vzdel'!I22+doučovanie!I22+JK!I22+dopravné!I22+pomocky!I22+Debarierizácia!I22+oddych!I22</f>
        <v>0</v>
      </c>
      <c r="E22" s="44">
        <f>+PA!K22+'ŠŠPalebo OZ'!K22+PVych!K22+Zdravotník!K22+'špec vzdel'!K22+doučovanie!K22+JK!K22+dopravné!K22+pomocky!K22+Debarierizácia!K22+oddych!K22</f>
        <v>0</v>
      </c>
      <c r="F22" s="41">
        <f>+PA!M22+'ŠŠPalebo OZ'!M22+PVych!M22+Zdravotník!M22+'špec vzdel'!M22+doučovanie!M22+JK!M22+dopravné!M22+pomocky!M22+Debarierizácia!M22+oddych!M22</f>
        <v>0</v>
      </c>
      <c r="G22" s="44">
        <f>+PA!O22+'ŠŠPalebo OZ'!O22+PVych!O22+Zdravotník!O22+'špec vzdel'!O22+doučovanie!O22+JK!O22+dopravné!O22+pomocky!O22+Debarierizácia!O22+oddych!O22</f>
        <v>0</v>
      </c>
      <c r="J22" s="54"/>
      <c r="K22" s="54"/>
      <c r="L22" s="54"/>
      <c r="M22" s="54"/>
      <c r="N22" s="54"/>
    </row>
    <row r="23" spans="2:14" ht="15.5" x14ac:dyDescent="0.35">
      <c r="B23" s="6" t="s">
        <v>3</v>
      </c>
      <c r="C23" s="4"/>
      <c r="D23" s="41">
        <f>+PA!I23+'ŠŠPalebo OZ'!I23+PVych!I23+Zdravotník!I23+'špec vzdel'!I23+doučovanie!I23+JK!I23+dopravné!I23+pomocky!I23+Debarierizácia!I23+oddych!I23</f>
        <v>0</v>
      </c>
      <c r="E23" s="44">
        <f>+PA!K23+'ŠŠPalebo OZ'!K23+PVych!K23+Zdravotník!K23+'špec vzdel'!K23+doučovanie!K23+JK!K23+dopravné!K23+pomocky!K23+Debarierizácia!K23+oddych!K23</f>
        <v>0</v>
      </c>
      <c r="F23" s="41">
        <f>+PA!M23+'ŠŠPalebo OZ'!M23+PVych!M23+Zdravotník!M23+'špec vzdel'!M23+doučovanie!M23+JK!M23+dopravné!M23+pomocky!M23+Debarierizácia!M23+oddych!M23</f>
        <v>0</v>
      </c>
      <c r="G23" s="44">
        <f>+PA!O23+'ŠŠPalebo OZ'!O23+PVych!O23+Zdravotník!O23+'špec vzdel'!O23+doučovanie!O23+JK!O23+dopravné!O23+pomocky!O23+Debarierizácia!O23+oddych!O23</f>
        <v>0</v>
      </c>
      <c r="J23" s="54"/>
      <c r="K23" s="54"/>
      <c r="L23" s="54"/>
      <c r="M23" s="54"/>
      <c r="N23" s="54"/>
    </row>
    <row r="24" spans="2:14" ht="15.5" x14ac:dyDescent="0.35">
      <c r="B24" s="6" t="s">
        <v>4</v>
      </c>
      <c r="C24" s="4"/>
      <c r="D24" s="41">
        <f>+PA!I24+'ŠŠPalebo OZ'!I24+PVych!I24+Zdravotník!I24+'špec vzdel'!I24+doučovanie!I24+JK!I24+dopravné!I24+pomocky!I24+Debarierizácia!I24+oddych!I24</f>
        <v>0</v>
      </c>
      <c r="E24" s="44">
        <f>+PA!K24+'ŠŠPalebo OZ'!K24+PVych!K24+Zdravotník!K24+'špec vzdel'!K24+doučovanie!K24+JK!K24+dopravné!K24+pomocky!K24+Debarierizácia!K24+oddych!K24</f>
        <v>1397284.8</v>
      </c>
      <c r="F24" s="41">
        <f>+PA!M24+'ŠŠPalebo OZ'!M24+PVych!M24+Zdravotník!M24+'špec vzdel'!M24+doučovanie!M24+JK!M24+dopravné!M24+pomocky!M24+Debarierizácia!M24+oddych!M24</f>
        <v>4161854.4000000004</v>
      </c>
      <c r="G24" s="44">
        <f>+PA!O24+'ŠŠPalebo OZ'!O24+PVych!O24+Zdravotník!O24+'špec vzdel'!O24+doučovanie!O24+JK!O24+dopravné!O24+pomocky!O24+Debarierizácia!O24+oddych!O24</f>
        <v>28240952.768000003</v>
      </c>
      <c r="J24" s="54"/>
      <c r="K24" s="54"/>
      <c r="L24" s="54"/>
      <c r="M24" s="54"/>
      <c r="N24" s="54"/>
    </row>
    <row r="25" spans="2:14" ht="15.5" x14ac:dyDescent="0.35">
      <c r="B25" s="6" t="s">
        <v>5</v>
      </c>
      <c r="C25" s="4"/>
      <c r="D25" s="41">
        <f>+PA!I25+'ŠŠPalebo OZ'!I25+PVych!I25+Zdravotník!I25+'špec vzdel'!I25+doučovanie!I25+JK!I25+dopravné!I25+pomocky!I25+Debarierizácia!I25+oddych!I25</f>
        <v>0</v>
      </c>
      <c r="E25" s="44">
        <f>+PA!K25+'ŠŠPalebo OZ'!K25+PVych!K25+Zdravotník!K25+'špec vzdel'!K25+doučovanie!K25+JK!K25+dopravné!K25+pomocky!K25+Debarierizácia!K25+oddych!K25</f>
        <v>56243.200000000004</v>
      </c>
      <c r="F25" s="41">
        <f>+PA!M25+'ŠŠPalebo OZ'!M25+PVych!M25+Zdravotník!M25+'špec vzdel'!M25+doučovanie!M25+JK!M25+dopravné!M25+pomocky!M25+Debarierizácia!M25+oddych!M25</f>
        <v>168729.60000000001</v>
      </c>
      <c r="G25" s="44">
        <f>+PA!O25+'ŠŠPalebo OZ'!O25+PVych!O25+Zdravotník!O25+'špec vzdel'!O25+doučovanie!O25+JK!O25+dopravné!O25+pomocky!O25+Debarierizácia!O25+oddych!O25</f>
        <v>465650.43200000003</v>
      </c>
      <c r="J25" s="54"/>
      <c r="K25" s="54"/>
      <c r="L25" s="54"/>
      <c r="M25" s="54"/>
      <c r="N25" s="54"/>
    </row>
    <row r="26" spans="2:14" ht="16" thickBot="1" x14ac:dyDescent="0.4">
      <c r="B26" s="6" t="s">
        <v>6</v>
      </c>
      <c r="C26" s="4"/>
      <c r="D26" s="41">
        <f>+PA!I26+'ŠŠPalebo OZ'!I26+PVych!I26+Zdravotník!I26+'špec vzdel'!I26+doučovanie!I26+JK!I26+dopravné!I26+pomocky!I26+Debarierizácia!I26+oddych!I26</f>
        <v>0</v>
      </c>
      <c r="E26" s="44">
        <f>+PA!K26+'ŠŠPalebo OZ'!K26+PVych!K26+Zdravotník!K26+'špec vzdel'!K26+doučovanie!K26+JK!K26+dopravné!K26+pomocky!K26+Debarierizácia!K26+oddych!K26</f>
        <v>86528</v>
      </c>
      <c r="F26" s="41">
        <f>+PA!M26+'ŠŠPalebo OZ'!M26+PVych!M26+Zdravotník!M26+'špec vzdel'!M26+doučovanie!M26+JK!M26+dopravné!M26+pomocky!M26+Debarierizácia!M26+oddych!M26</f>
        <v>259584</v>
      </c>
      <c r="G26" s="44">
        <f>+PA!O26+'ŠŠPalebo OZ'!O26+PVych!O26+Zdravotník!O26+'špec vzdel'!O26+doučovanie!O26+JK!O26+dopravné!O26+pomocky!O26+Debarierizácia!O26+oddych!O26</f>
        <v>726186.24</v>
      </c>
      <c r="J26" s="54"/>
      <c r="K26" s="54"/>
      <c r="L26" s="54"/>
      <c r="M26" s="54"/>
      <c r="N26" s="54"/>
    </row>
    <row r="27" spans="2:14" s="7" customFormat="1" ht="23.25" customHeight="1" thickBot="1" x14ac:dyDescent="0.4">
      <c r="B27" s="27" t="s">
        <v>0</v>
      </c>
      <c r="C27" s="28"/>
      <c r="D27" s="31">
        <f>D22+D23+D24+D25+D26</f>
        <v>0</v>
      </c>
      <c r="E27" s="31">
        <f>E22+E23+E24+E25+E26</f>
        <v>1540056</v>
      </c>
      <c r="F27" s="31">
        <f>F22+F23+F24+F25+F26</f>
        <v>4590168</v>
      </c>
      <c r="G27" s="31">
        <f>G22+G23+G24+G25+G26</f>
        <v>29432789.440000001</v>
      </c>
      <c r="J27" s="53"/>
      <c r="K27" s="53"/>
      <c r="L27" s="53"/>
      <c r="M27" s="53"/>
      <c r="N27" s="53"/>
    </row>
    <row r="28" spans="2:14" ht="33.75" customHeight="1" thickBot="1" x14ac:dyDescent="0.4">
      <c r="B28" s="32" t="s">
        <v>19</v>
      </c>
      <c r="C28" s="33"/>
      <c r="D28" s="34">
        <f>D13+D20+D27</f>
        <v>0</v>
      </c>
      <c r="E28" s="34">
        <f>E13+E20+E27</f>
        <v>39860391.232000001</v>
      </c>
      <c r="F28" s="34">
        <f t="shared" ref="F28:G28" si="1">F13+F20+F27</f>
        <v>118622665.472</v>
      </c>
      <c r="G28" s="35">
        <f t="shared" si="1"/>
        <v>146804207.74399999</v>
      </c>
    </row>
    <row r="29" spans="2:14" ht="15.5" x14ac:dyDescent="0.35">
      <c r="B29" s="36" t="s">
        <v>20</v>
      </c>
      <c r="C29" s="3"/>
      <c r="D29" s="3"/>
      <c r="E29" s="3"/>
    </row>
    <row r="30" spans="2:14" ht="15.5" x14ac:dyDescent="0.35">
      <c r="B30" s="3" t="s">
        <v>21</v>
      </c>
      <c r="C30" s="3"/>
      <c r="D30" s="3"/>
      <c r="E30" s="3"/>
    </row>
    <row r="31" spans="2:14" x14ac:dyDescent="0.35">
      <c r="B31" s="50" t="s">
        <v>22</v>
      </c>
    </row>
    <row r="32" spans="2:14" x14ac:dyDescent="0.35">
      <c r="B32" s="50" t="s">
        <v>23</v>
      </c>
    </row>
    <row r="33" spans="2:2" x14ac:dyDescent="0.35">
      <c r="B33" s="50" t="s">
        <v>25</v>
      </c>
    </row>
    <row r="34" spans="2:2" x14ac:dyDescent="0.35">
      <c r="B34" s="50" t="s">
        <v>24</v>
      </c>
    </row>
  </sheetData>
  <mergeCells count="8">
    <mergeCell ref="J4:N4"/>
    <mergeCell ref="E5:E6"/>
    <mergeCell ref="F5:F6"/>
    <mergeCell ref="G5:G6"/>
    <mergeCell ref="B3:G3"/>
    <mergeCell ref="B5:B6"/>
    <mergeCell ref="C5:C6"/>
    <mergeCell ref="D5:D6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00372-8299-45C1-8163-95627C62D6D1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35"/>
  <sheetViews>
    <sheetView topLeftCell="B10" zoomScale="80" zoomScaleNormal="80" workbookViewId="0">
      <selection activeCell="D26" sqref="D26"/>
    </sheetView>
  </sheetViews>
  <sheetFormatPr defaultRowHeight="14.5" x14ac:dyDescent="0.35"/>
  <cols>
    <col min="2" max="2" width="47.1796875" customWidth="1"/>
    <col min="3" max="3" width="17.453125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58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26</v>
      </c>
      <c r="E5" s="94" t="s">
        <v>8</v>
      </c>
      <c r="F5" s="94" t="s">
        <v>10</v>
      </c>
      <c r="G5" s="96" t="s">
        <v>9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7"/>
      <c r="H6" s="85"/>
      <c r="I6" s="87"/>
      <c r="J6" s="78"/>
      <c r="K6" s="80"/>
      <c r="L6" s="85"/>
      <c r="M6" s="87"/>
      <c r="N6" s="78"/>
      <c r="O6" s="80"/>
    </row>
    <row r="7" spans="2:15" ht="37.5" customHeight="1" x14ac:dyDescent="0.35">
      <c r="B7" s="8" t="s">
        <v>35</v>
      </c>
      <c r="C7" s="49">
        <v>45536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>
        <v>35</v>
      </c>
      <c r="E8" s="46">
        <v>1958</v>
      </c>
      <c r="F8" s="17">
        <f t="shared" ref="F8:F26" si="0">D8*E8</f>
        <v>68530</v>
      </c>
      <c r="G8" s="18">
        <f t="shared" ref="G8:G26" si="1">F8*1.352</f>
        <v>92652.560000000012</v>
      </c>
      <c r="H8" s="16">
        <v>0</v>
      </c>
      <c r="I8" s="18">
        <f t="shared" ref="I8:I26" si="2">G8*H8</f>
        <v>0</v>
      </c>
      <c r="J8" s="16">
        <v>4</v>
      </c>
      <c r="K8" s="18">
        <f>J8*G8</f>
        <v>370610.24000000005</v>
      </c>
      <c r="L8" s="16">
        <v>12</v>
      </c>
      <c r="M8" s="18">
        <f>L8*G8</f>
        <v>1111830.7200000002</v>
      </c>
      <c r="N8" s="16">
        <v>12</v>
      </c>
      <c r="O8" s="18">
        <f>N8*G8</f>
        <v>1111830.7200000002</v>
      </c>
    </row>
    <row r="9" spans="2:15" ht="15.5" x14ac:dyDescent="0.35">
      <c r="B9" s="6" t="s">
        <v>3</v>
      </c>
      <c r="C9" s="4"/>
      <c r="D9" s="47">
        <v>373</v>
      </c>
      <c r="E9" s="46">
        <v>1958</v>
      </c>
      <c r="F9" s="17">
        <f t="shared" si="0"/>
        <v>730334</v>
      </c>
      <c r="G9" s="18">
        <f t="shared" si="1"/>
        <v>987411.56800000009</v>
      </c>
      <c r="H9" s="16">
        <v>0</v>
      </c>
      <c r="I9" s="18">
        <f t="shared" si="2"/>
        <v>0</v>
      </c>
      <c r="J9" s="16">
        <v>4</v>
      </c>
      <c r="K9" s="18">
        <f t="shared" ref="K9:K26" si="3">J9*G9</f>
        <v>3949646.2720000003</v>
      </c>
      <c r="L9" s="16">
        <v>12</v>
      </c>
      <c r="M9" s="18">
        <f t="shared" ref="M9:M26" si="4">L9*G9</f>
        <v>11848938.816000002</v>
      </c>
      <c r="N9" s="16">
        <v>12</v>
      </c>
      <c r="O9" s="18">
        <f t="shared" ref="O9:O26" si="5">N9*G9</f>
        <v>11848938.816000002</v>
      </c>
    </row>
    <row r="10" spans="2:15" ht="15.5" x14ac:dyDescent="0.35">
      <c r="B10" s="6" t="s">
        <v>4</v>
      </c>
      <c r="C10" s="4"/>
      <c r="D10" s="47">
        <v>1155</v>
      </c>
      <c r="E10" s="46">
        <v>1958</v>
      </c>
      <c r="F10" s="17">
        <f t="shared" si="0"/>
        <v>2261490</v>
      </c>
      <c r="G10" s="18">
        <f t="shared" si="1"/>
        <v>3057534.48</v>
      </c>
      <c r="H10" s="16">
        <v>0</v>
      </c>
      <c r="I10" s="18">
        <f t="shared" si="2"/>
        <v>0</v>
      </c>
      <c r="J10" s="16">
        <v>4</v>
      </c>
      <c r="K10" s="18">
        <f t="shared" si="3"/>
        <v>12230137.92</v>
      </c>
      <c r="L10" s="16">
        <v>12</v>
      </c>
      <c r="M10" s="18">
        <f t="shared" si="4"/>
        <v>36690413.759999998</v>
      </c>
      <c r="N10" s="16">
        <v>12</v>
      </c>
      <c r="O10" s="18">
        <f t="shared" si="5"/>
        <v>36690413.759999998</v>
      </c>
    </row>
    <row r="11" spans="2:15" ht="15.5" x14ac:dyDescent="0.35">
      <c r="B11" s="6" t="s">
        <v>5</v>
      </c>
      <c r="C11" s="4"/>
      <c r="D11" s="37">
        <v>110</v>
      </c>
      <c r="E11" s="46">
        <v>1958</v>
      </c>
      <c r="F11" s="17">
        <f t="shared" si="0"/>
        <v>215380</v>
      </c>
      <c r="G11" s="18">
        <f t="shared" si="1"/>
        <v>291193.76</v>
      </c>
      <c r="H11" s="16">
        <v>0</v>
      </c>
      <c r="I11" s="18">
        <f t="shared" si="2"/>
        <v>0</v>
      </c>
      <c r="J11" s="16">
        <v>4</v>
      </c>
      <c r="K11" s="18">
        <f t="shared" si="3"/>
        <v>1164775.04</v>
      </c>
      <c r="L11" s="16">
        <v>12</v>
      </c>
      <c r="M11" s="18">
        <f t="shared" si="4"/>
        <v>3494325.12</v>
      </c>
      <c r="N11" s="16">
        <v>12</v>
      </c>
      <c r="O11" s="18">
        <f t="shared" si="5"/>
        <v>3494325.12</v>
      </c>
    </row>
    <row r="12" spans="2:15" ht="16" thickBot="1" x14ac:dyDescent="0.4">
      <c r="B12" s="9" t="s">
        <v>6</v>
      </c>
      <c r="C12" s="10"/>
      <c r="D12" s="39">
        <v>50</v>
      </c>
      <c r="E12" s="46">
        <v>1958</v>
      </c>
      <c r="F12" s="20">
        <f t="shared" si="0"/>
        <v>97900</v>
      </c>
      <c r="G12" s="21">
        <f t="shared" si="1"/>
        <v>132360.80000000002</v>
      </c>
      <c r="H12" s="16">
        <v>0</v>
      </c>
      <c r="I12" s="21">
        <f t="shared" si="2"/>
        <v>0</v>
      </c>
      <c r="J12" s="19">
        <v>4</v>
      </c>
      <c r="K12" s="21">
        <f t="shared" si="3"/>
        <v>529443.20000000007</v>
      </c>
      <c r="L12" s="19">
        <v>12</v>
      </c>
      <c r="M12" s="21">
        <f t="shared" si="4"/>
        <v>1588329.6</v>
      </c>
      <c r="N12" s="19">
        <v>12</v>
      </c>
      <c r="O12" s="21">
        <f t="shared" si="5"/>
        <v>1588329.6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1723</v>
      </c>
      <c r="E13" s="25"/>
      <c r="F13" s="25">
        <f>F8+F9+F10+F11+F12</f>
        <v>3373634</v>
      </c>
      <c r="G13" s="26">
        <f>G8+G9+G10+G11+G12</f>
        <v>4561153.1679999996</v>
      </c>
      <c r="H13" s="24"/>
      <c r="I13" s="26">
        <f>I8+I9+I10+I11+I12</f>
        <v>0</v>
      </c>
      <c r="J13" s="24"/>
      <c r="K13" s="26">
        <f>K8+K9+K10+K11+K12</f>
        <v>18244612.671999998</v>
      </c>
      <c r="L13" s="24"/>
      <c r="M13" s="26">
        <f>M8+M9+M10+M11+M12</f>
        <v>54733838.016000003</v>
      </c>
      <c r="N13" s="24"/>
      <c r="O13" s="26">
        <f>O8+O9+O10+O11+O12</f>
        <v>54733838.016000003</v>
      </c>
    </row>
    <row r="14" spans="2:15" ht="18.75" customHeight="1" x14ac:dyDescent="0.35">
      <c r="B14" s="8" t="s">
        <v>67</v>
      </c>
      <c r="C14" s="5">
        <v>45536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>
        <v>88</v>
      </c>
      <c r="E15" s="46">
        <v>1958</v>
      </c>
      <c r="F15" s="17">
        <f t="shared" si="0"/>
        <v>172304</v>
      </c>
      <c r="G15" s="18">
        <f t="shared" si="1"/>
        <v>232955.008</v>
      </c>
      <c r="H15" s="16">
        <v>0</v>
      </c>
      <c r="I15" s="18">
        <f t="shared" si="2"/>
        <v>0</v>
      </c>
      <c r="J15" s="16">
        <v>4</v>
      </c>
      <c r="K15" s="18">
        <f>J15*G15</f>
        <v>931820.03200000001</v>
      </c>
      <c r="L15" s="16">
        <v>12</v>
      </c>
      <c r="M15" s="18">
        <f>L15*G15</f>
        <v>2795460.0959999999</v>
      </c>
      <c r="N15" s="16">
        <v>12</v>
      </c>
      <c r="O15" s="18">
        <f t="shared" si="5"/>
        <v>2795460.0959999999</v>
      </c>
    </row>
    <row r="16" spans="2:15" ht="15.5" x14ac:dyDescent="0.35">
      <c r="B16" s="6" t="s">
        <v>3</v>
      </c>
      <c r="C16" s="4"/>
      <c r="D16" s="37">
        <v>1</v>
      </c>
      <c r="E16" s="46">
        <v>1958</v>
      </c>
      <c r="F16" s="17">
        <f t="shared" si="0"/>
        <v>1958</v>
      </c>
      <c r="G16" s="18">
        <f t="shared" si="1"/>
        <v>2647.2160000000003</v>
      </c>
      <c r="H16" s="16">
        <v>0</v>
      </c>
      <c r="I16" s="18">
        <f t="shared" si="2"/>
        <v>0</v>
      </c>
      <c r="J16" s="16">
        <v>4</v>
      </c>
      <c r="K16" s="18">
        <f>J16*G16</f>
        <v>10588.864000000001</v>
      </c>
      <c r="L16" s="16">
        <v>12</v>
      </c>
      <c r="M16" s="18">
        <f>L16*G16</f>
        <v>31766.592000000004</v>
      </c>
      <c r="N16" s="16">
        <v>12</v>
      </c>
      <c r="O16" s="18">
        <f t="shared" si="5"/>
        <v>31766.592000000004</v>
      </c>
    </row>
    <row r="17" spans="2:15" ht="15.5" x14ac:dyDescent="0.35">
      <c r="B17" s="6" t="s">
        <v>4</v>
      </c>
      <c r="C17" s="4"/>
      <c r="D17" s="37"/>
      <c r="E17" s="46">
        <v>1958</v>
      </c>
      <c r="F17" s="17">
        <f t="shared" si="0"/>
        <v>0</v>
      </c>
      <c r="G17" s="18">
        <f t="shared" si="1"/>
        <v>0</v>
      </c>
      <c r="H17" s="16">
        <v>0</v>
      </c>
      <c r="I17" s="18">
        <f t="shared" si="2"/>
        <v>0</v>
      </c>
      <c r="J17" s="16">
        <v>4</v>
      </c>
      <c r="K17" s="18">
        <f>J17*G17</f>
        <v>0</v>
      </c>
      <c r="L17" s="16">
        <v>12</v>
      </c>
      <c r="M17" s="18">
        <f>L17*G17</f>
        <v>0</v>
      </c>
      <c r="N17" s="16">
        <v>12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46">
        <v>1958</v>
      </c>
      <c r="F18" s="17">
        <f t="shared" si="0"/>
        <v>0</v>
      </c>
      <c r="G18" s="18">
        <f t="shared" si="1"/>
        <v>0</v>
      </c>
      <c r="H18" s="16">
        <v>0</v>
      </c>
      <c r="I18" s="18">
        <f t="shared" si="2"/>
        <v>0</v>
      </c>
      <c r="J18" s="16">
        <v>4</v>
      </c>
      <c r="K18" s="18">
        <f>J18*G18</f>
        <v>0</v>
      </c>
      <c r="L18" s="16">
        <v>12</v>
      </c>
      <c r="M18" s="18">
        <f>L18*G18</f>
        <v>0</v>
      </c>
      <c r="N18" s="16">
        <v>12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>
        <v>7</v>
      </c>
      <c r="E19" s="46">
        <v>1958</v>
      </c>
      <c r="F19" s="17">
        <f t="shared" si="0"/>
        <v>13706</v>
      </c>
      <c r="G19" s="18">
        <f t="shared" si="1"/>
        <v>18530.512000000002</v>
      </c>
      <c r="H19" s="16">
        <v>0</v>
      </c>
      <c r="I19" s="18">
        <f t="shared" si="2"/>
        <v>0</v>
      </c>
      <c r="J19" s="16">
        <v>4</v>
      </c>
      <c r="K19" s="18">
        <f>J19*G19</f>
        <v>74122.04800000001</v>
      </c>
      <c r="L19" s="16">
        <v>12</v>
      </c>
      <c r="M19" s="18">
        <f>L19*G19</f>
        <v>222366.14400000003</v>
      </c>
      <c r="N19" s="16">
        <v>12</v>
      </c>
      <c r="O19" s="18">
        <f t="shared" si="5"/>
        <v>222366.14400000003</v>
      </c>
    </row>
    <row r="20" spans="2:15" s="7" customFormat="1" ht="21.75" customHeight="1" thickBot="1" x14ac:dyDescent="0.4">
      <c r="B20" s="22" t="s">
        <v>0</v>
      </c>
      <c r="C20" s="23"/>
      <c r="D20" s="24">
        <v>96</v>
      </c>
      <c r="E20" s="25"/>
      <c r="F20" s="25">
        <f>F15+F16+F17+F18+F19</f>
        <v>187968</v>
      </c>
      <c r="G20" s="26">
        <f>G15+G16+G17+G18+G19</f>
        <v>254132.73599999998</v>
      </c>
      <c r="H20" s="24"/>
      <c r="I20" s="26">
        <f>I15+I16+I17+I18+I19</f>
        <v>0</v>
      </c>
      <c r="J20" s="24"/>
      <c r="K20" s="26">
        <f>K15+K16+K17+K18+K19</f>
        <v>1016530.9439999999</v>
      </c>
      <c r="L20" s="24"/>
      <c r="M20" s="26">
        <f>M15+M16+M17+M18+M19</f>
        <v>3049592.8319999999</v>
      </c>
      <c r="N20" s="24"/>
      <c r="O20" s="26">
        <f>O15+O16+O17+O18+O19</f>
        <v>3049592.8319999999</v>
      </c>
    </row>
    <row r="21" spans="2:15" ht="39" customHeight="1" x14ac:dyDescent="0.35">
      <c r="B21" s="75" t="s">
        <v>112</v>
      </c>
      <c r="C21" s="5">
        <v>46266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46">
        <v>1958</v>
      </c>
      <c r="F22" s="17">
        <f t="shared" si="0"/>
        <v>0</v>
      </c>
      <c r="G22" s="18">
        <f t="shared" si="1"/>
        <v>0</v>
      </c>
      <c r="H22" s="16">
        <v>0</v>
      </c>
      <c r="I22" s="18">
        <f t="shared" si="2"/>
        <v>0</v>
      </c>
      <c r="J22" s="16">
        <v>0</v>
      </c>
      <c r="K22" s="18">
        <f t="shared" si="3"/>
        <v>0</v>
      </c>
      <c r="L22" s="16">
        <v>0</v>
      </c>
      <c r="M22" s="18">
        <f t="shared" si="4"/>
        <v>0</v>
      </c>
      <c r="N22" s="16">
        <v>4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46">
        <v>1958</v>
      </c>
      <c r="F23" s="17">
        <f t="shared" si="0"/>
        <v>0</v>
      </c>
      <c r="G23" s="18">
        <f t="shared" si="1"/>
        <v>0</v>
      </c>
      <c r="H23" s="16">
        <v>0</v>
      </c>
      <c r="I23" s="18">
        <f t="shared" si="2"/>
        <v>0</v>
      </c>
      <c r="J23" s="16">
        <v>0</v>
      </c>
      <c r="K23" s="18">
        <f t="shared" si="3"/>
        <v>0</v>
      </c>
      <c r="L23" s="16">
        <v>0</v>
      </c>
      <c r="M23" s="18">
        <f t="shared" si="4"/>
        <v>0</v>
      </c>
      <c r="N23" s="16">
        <v>4</v>
      </c>
      <c r="O23" s="18">
        <f t="shared" si="5"/>
        <v>0</v>
      </c>
    </row>
    <row r="24" spans="2:15" ht="15.5" x14ac:dyDescent="0.35">
      <c r="B24" s="6" t="s">
        <v>4</v>
      </c>
      <c r="C24" s="4"/>
      <c r="D24" s="48">
        <v>667</v>
      </c>
      <c r="E24" s="46">
        <v>1958</v>
      </c>
      <c r="F24" s="17">
        <f t="shared" si="0"/>
        <v>1305986</v>
      </c>
      <c r="G24" s="18">
        <f t="shared" si="1"/>
        <v>1765693.0720000002</v>
      </c>
      <c r="H24" s="16">
        <v>0</v>
      </c>
      <c r="I24" s="18">
        <f t="shared" si="2"/>
        <v>0</v>
      </c>
      <c r="J24" s="16">
        <v>0</v>
      </c>
      <c r="K24" s="18">
        <f t="shared" si="3"/>
        <v>0</v>
      </c>
      <c r="L24" s="16">
        <v>0</v>
      </c>
      <c r="M24" s="18">
        <f t="shared" si="4"/>
        <v>0</v>
      </c>
      <c r="N24" s="16">
        <v>4</v>
      </c>
      <c r="O24" s="18">
        <f t="shared" si="5"/>
        <v>7062772.2880000006</v>
      </c>
    </row>
    <row r="25" spans="2:15" ht="15.5" x14ac:dyDescent="0.35">
      <c r="B25" s="6" t="s">
        <v>5</v>
      </c>
      <c r="C25" s="4"/>
      <c r="D25" s="37">
        <v>13</v>
      </c>
      <c r="E25" s="46">
        <v>1958</v>
      </c>
      <c r="F25" s="17">
        <f t="shared" si="0"/>
        <v>25454</v>
      </c>
      <c r="G25" s="18">
        <f t="shared" si="1"/>
        <v>34413.808000000005</v>
      </c>
      <c r="H25" s="16">
        <v>0</v>
      </c>
      <c r="I25" s="18">
        <f t="shared" si="2"/>
        <v>0</v>
      </c>
      <c r="J25" s="16">
        <v>0</v>
      </c>
      <c r="K25" s="18">
        <f t="shared" si="3"/>
        <v>0</v>
      </c>
      <c r="L25" s="16">
        <v>0</v>
      </c>
      <c r="M25" s="18">
        <f t="shared" si="4"/>
        <v>0</v>
      </c>
      <c r="N25" s="16">
        <v>4</v>
      </c>
      <c r="O25" s="18">
        <f t="shared" si="5"/>
        <v>137655.23200000002</v>
      </c>
    </row>
    <row r="26" spans="2:15" ht="16" thickBot="1" x14ac:dyDescent="0.4">
      <c r="B26" s="6" t="s">
        <v>6</v>
      </c>
      <c r="C26" s="4"/>
      <c r="D26" s="37">
        <v>20</v>
      </c>
      <c r="E26" s="46">
        <v>1958</v>
      </c>
      <c r="F26" s="17">
        <f t="shared" si="0"/>
        <v>39160</v>
      </c>
      <c r="G26" s="18">
        <f t="shared" si="1"/>
        <v>52944.320000000007</v>
      </c>
      <c r="H26" s="16">
        <v>0</v>
      </c>
      <c r="I26" s="18">
        <f t="shared" si="2"/>
        <v>0</v>
      </c>
      <c r="J26" s="16">
        <v>0</v>
      </c>
      <c r="K26" s="18">
        <f t="shared" si="3"/>
        <v>0</v>
      </c>
      <c r="L26" s="16">
        <v>0</v>
      </c>
      <c r="M26" s="18">
        <f t="shared" si="4"/>
        <v>0</v>
      </c>
      <c r="N26" s="16">
        <v>4</v>
      </c>
      <c r="O26" s="18">
        <f t="shared" si="5"/>
        <v>211777.28000000003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700</v>
      </c>
      <c r="E27" s="30"/>
      <c r="F27" s="30">
        <f>F22+F23+F24+F25+F26</f>
        <v>1370600</v>
      </c>
      <c r="G27" s="31">
        <f>G22+G23+G24+G25+G26</f>
        <v>1853051.2000000002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7412204.8000000007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6">J13+J20+J27</f>
        <v>0</v>
      </c>
      <c r="K28" s="34">
        <f t="shared" si="6"/>
        <v>19261143.615999997</v>
      </c>
      <c r="L28" s="34">
        <f t="shared" si="6"/>
        <v>0</v>
      </c>
      <c r="M28" s="34">
        <f t="shared" si="6"/>
        <v>57783430.848000005</v>
      </c>
      <c r="N28" s="34">
        <f t="shared" si="6"/>
        <v>0</v>
      </c>
      <c r="O28" s="35">
        <f t="shared" si="6"/>
        <v>65195635.648000002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35"/>
  <sheetViews>
    <sheetView topLeftCell="A6" zoomScale="60" zoomScaleNormal="60" workbookViewId="0">
      <selection activeCell="D25" sqref="D25"/>
    </sheetView>
  </sheetViews>
  <sheetFormatPr defaultRowHeight="14.5" x14ac:dyDescent="0.35"/>
  <cols>
    <col min="2" max="2" width="40.81640625" customWidth="1"/>
    <col min="3" max="3" width="16.26953125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59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27</v>
      </c>
      <c r="E5" s="94" t="s">
        <v>8</v>
      </c>
      <c r="F5" s="94" t="s">
        <v>10</v>
      </c>
      <c r="G5" s="96" t="s">
        <v>9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7"/>
      <c r="H6" s="85"/>
      <c r="I6" s="87"/>
      <c r="J6" s="78"/>
      <c r="K6" s="80"/>
      <c r="L6" s="85"/>
      <c r="M6" s="87"/>
      <c r="N6" s="78"/>
      <c r="O6" s="80"/>
    </row>
    <row r="7" spans="2:15" ht="34.5" customHeight="1" x14ac:dyDescent="0.35">
      <c r="B7" s="8" t="s">
        <v>37</v>
      </c>
      <c r="C7" s="49">
        <v>45536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800</v>
      </c>
      <c r="F8" s="17">
        <f t="shared" ref="F8:F26" si="0">D8*E8</f>
        <v>0</v>
      </c>
      <c r="G8" s="18">
        <f t="shared" ref="G8:G26" si="1">F8*1.352</f>
        <v>0</v>
      </c>
      <c r="H8" s="16">
        <v>0</v>
      </c>
      <c r="I8" s="18">
        <f t="shared" ref="I8:I26" si="2">G8*H8</f>
        <v>0</v>
      </c>
      <c r="J8" s="16">
        <v>4</v>
      </c>
      <c r="K8" s="18">
        <f>J8*G8</f>
        <v>0</v>
      </c>
      <c r="L8" s="16">
        <v>12</v>
      </c>
      <c r="M8" s="18">
        <f>L8*G8</f>
        <v>0</v>
      </c>
      <c r="N8" s="16">
        <v>12</v>
      </c>
      <c r="O8" s="18">
        <f>N8*G8</f>
        <v>0</v>
      </c>
    </row>
    <row r="9" spans="2:15" ht="15.5" x14ac:dyDescent="0.35">
      <c r="B9" s="6" t="s">
        <v>3</v>
      </c>
      <c r="C9" s="4"/>
      <c r="D9" s="37">
        <v>100</v>
      </c>
      <c r="E9" s="38">
        <v>800</v>
      </c>
      <c r="F9" s="17">
        <f t="shared" si="0"/>
        <v>80000</v>
      </c>
      <c r="G9" s="18">
        <f t="shared" si="1"/>
        <v>108160</v>
      </c>
      <c r="H9" s="16">
        <v>0</v>
      </c>
      <c r="I9" s="18">
        <f t="shared" si="2"/>
        <v>0</v>
      </c>
      <c r="J9" s="16">
        <v>4</v>
      </c>
      <c r="K9" s="18">
        <f t="shared" ref="K9:K26" si="3">J9*G9</f>
        <v>432640</v>
      </c>
      <c r="L9" s="16">
        <v>12</v>
      </c>
      <c r="M9" s="18">
        <f t="shared" ref="M9:M26" si="4">L9*G9</f>
        <v>1297920</v>
      </c>
      <c r="N9" s="16">
        <v>12</v>
      </c>
      <c r="O9" s="18">
        <f t="shared" ref="O9:O26" si="5">N9*G9</f>
        <v>1297920</v>
      </c>
    </row>
    <row r="10" spans="2:15" ht="15.5" x14ac:dyDescent="0.35">
      <c r="B10" s="6" t="s">
        <v>4</v>
      </c>
      <c r="C10" s="4"/>
      <c r="D10" s="37">
        <v>200</v>
      </c>
      <c r="E10" s="38">
        <v>800</v>
      </c>
      <c r="F10" s="17">
        <f t="shared" si="0"/>
        <v>160000</v>
      </c>
      <c r="G10" s="18">
        <f t="shared" si="1"/>
        <v>216320</v>
      </c>
      <c r="H10" s="16">
        <v>0</v>
      </c>
      <c r="I10" s="18">
        <f t="shared" si="2"/>
        <v>0</v>
      </c>
      <c r="J10" s="16">
        <v>4</v>
      </c>
      <c r="K10" s="18">
        <f t="shared" si="3"/>
        <v>865280</v>
      </c>
      <c r="L10" s="16">
        <v>12</v>
      </c>
      <c r="M10" s="18">
        <f t="shared" si="4"/>
        <v>2595840</v>
      </c>
      <c r="N10" s="16">
        <v>12</v>
      </c>
      <c r="O10" s="18">
        <f t="shared" si="5"/>
        <v>2595840</v>
      </c>
    </row>
    <row r="11" spans="2:15" ht="15.5" x14ac:dyDescent="0.35">
      <c r="B11" s="6" t="s">
        <v>5</v>
      </c>
      <c r="C11" s="4"/>
      <c r="D11" s="37"/>
      <c r="E11" s="38">
        <v>800</v>
      </c>
      <c r="F11" s="17">
        <f t="shared" si="0"/>
        <v>0</v>
      </c>
      <c r="G11" s="18">
        <f t="shared" si="1"/>
        <v>0</v>
      </c>
      <c r="H11" s="16">
        <v>0</v>
      </c>
      <c r="I11" s="18">
        <f t="shared" si="2"/>
        <v>0</v>
      </c>
      <c r="J11" s="16">
        <v>4</v>
      </c>
      <c r="K11" s="18">
        <f t="shared" si="3"/>
        <v>0</v>
      </c>
      <c r="L11" s="16">
        <v>12</v>
      </c>
      <c r="M11" s="18">
        <f t="shared" si="4"/>
        <v>0</v>
      </c>
      <c r="N11" s="16">
        <v>12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800</v>
      </c>
      <c r="F12" s="20">
        <f t="shared" si="0"/>
        <v>0</v>
      </c>
      <c r="G12" s="21">
        <f t="shared" si="1"/>
        <v>0</v>
      </c>
      <c r="H12" s="19">
        <v>0</v>
      </c>
      <c r="I12" s="21">
        <f t="shared" si="2"/>
        <v>0</v>
      </c>
      <c r="J12" s="19">
        <v>4</v>
      </c>
      <c r="K12" s="21">
        <f t="shared" si="3"/>
        <v>0</v>
      </c>
      <c r="L12" s="19">
        <v>12</v>
      </c>
      <c r="M12" s="21">
        <f t="shared" si="4"/>
        <v>0</v>
      </c>
      <c r="N12" s="19">
        <v>12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300</v>
      </c>
      <c r="E13" s="25"/>
      <c r="F13" s="25">
        <f>F8+F9+F10+F11+F12</f>
        <v>240000</v>
      </c>
      <c r="G13" s="26">
        <f>G8+G9+G10+G11+G12</f>
        <v>324480</v>
      </c>
      <c r="H13" s="24"/>
      <c r="I13" s="26">
        <f>I8+I9+I10+I11+I12</f>
        <v>0</v>
      </c>
      <c r="J13" s="24"/>
      <c r="K13" s="26">
        <f>K8+K9+K10+K11+K12</f>
        <v>1297920</v>
      </c>
      <c r="L13" s="24"/>
      <c r="M13" s="26">
        <f>M8+M9+M10+M11+M12</f>
        <v>3893760</v>
      </c>
      <c r="N13" s="24"/>
      <c r="O13" s="26">
        <f>O8+O9+O10+O11+O12</f>
        <v>3893760</v>
      </c>
    </row>
    <row r="14" spans="2:15" ht="18.75" customHeight="1" x14ac:dyDescent="0.35">
      <c r="B14" s="8" t="s">
        <v>91</v>
      </c>
      <c r="C14" s="5">
        <v>45536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>
        <v>100</v>
      </c>
      <c r="E15" s="38">
        <v>800</v>
      </c>
      <c r="F15" s="17">
        <f t="shared" si="0"/>
        <v>80000</v>
      </c>
      <c r="G15" s="18">
        <f t="shared" si="1"/>
        <v>108160</v>
      </c>
      <c r="H15" s="16">
        <v>0</v>
      </c>
      <c r="I15" s="18">
        <f t="shared" si="2"/>
        <v>0</v>
      </c>
      <c r="J15" s="16">
        <v>4</v>
      </c>
      <c r="K15" s="18">
        <f t="shared" si="3"/>
        <v>432640</v>
      </c>
      <c r="L15" s="16">
        <v>4</v>
      </c>
      <c r="M15" s="18">
        <f t="shared" si="4"/>
        <v>432640</v>
      </c>
      <c r="N15" s="16">
        <v>12</v>
      </c>
      <c r="O15" s="18">
        <f t="shared" si="5"/>
        <v>1297920</v>
      </c>
    </row>
    <row r="16" spans="2:15" ht="15.5" x14ac:dyDescent="0.35">
      <c r="B16" s="6" t="s">
        <v>3</v>
      </c>
      <c r="C16" s="4"/>
      <c r="D16" s="37"/>
      <c r="E16" s="38">
        <v>800</v>
      </c>
      <c r="F16" s="17">
        <f t="shared" si="0"/>
        <v>0</v>
      </c>
      <c r="G16" s="18">
        <f t="shared" si="1"/>
        <v>0</v>
      </c>
      <c r="H16" s="16">
        <v>0</v>
      </c>
      <c r="I16" s="18">
        <f t="shared" si="2"/>
        <v>0</v>
      </c>
      <c r="J16" s="16">
        <v>4</v>
      </c>
      <c r="K16" s="18">
        <f t="shared" si="3"/>
        <v>0</v>
      </c>
      <c r="L16" s="16">
        <v>4</v>
      </c>
      <c r="M16" s="18">
        <f t="shared" si="4"/>
        <v>0</v>
      </c>
      <c r="N16" s="16">
        <v>12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800</v>
      </c>
      <c r="F17" s="17">
        <f t="shared" si="0"/>
        <v>0</v>
      </c>
      <c r="G17" s="18">
        <f t="shared" si="1"/>
        <v>0</v>
      </c>
      <c r="H17" s="16">
        <v>0</v>
      </c>
      <c r="I17" s="18">
        <f t="shared" si="2"/>
        <v>0</v>
      </c>
      <c r="J17" s="16">
        <v>4</v>
      </c>
      <c r="K17" s="18">
        <f t="shared" si="3"/>
        <v>0</v>
      </c>
      <c r="L17" s="16">
        <v>4</v>
      </c>
      <c r="M17" s="18">
        <f t="shared" si="4"/>
        <v>0</v>
      </c>
      <c r="N17" s="16">
        <v>12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800</v>
      </c>
      <c r="F18" s="17">
        <f t="shared" si="0"/>
        <v>0</v>
      </c>
      <c r="G18" s="18">
        <f t="shared" si="1"/>
        <v>0</v>
      </c>
      <c r="H18" s="16">
        <v>0</v>
      </c>
      <c r="I18" s="18">
        <f t="shared" si="2"/>
        <v>0</v>
      </c>
      <c r="J18" s="16">
        <v>4</v>
      </c>
      <c r="K18" s="18">
        <f t="shared" si="3"/>
        <v>0</v>
      </c>
      <c r="L18" s="16">
        <v>4</v>
      </c>
      <c r="M18" s="18">
        <f t="shared" si="4"/>
        <v>0</v>
      </c>
      <c r="N18" s="16">
        <v>12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800</v>
      </c>
      <c r="F19" s="17">
        <f t="shared" si="0"/>
        <v>0</v>
      </c>
      <c r="G19" s="18">
        <f t="shared" si="1"/>
        <v>0</v>
      </c>
      <c r="H19" s="16">
        <v>0</v>
      </c>
      <c r="I19" s="18">
        <f t="shared" si="2"/>
        <v>0</v>
      </c>
      <c r="J19" s="16">
        <v>4</v>
      </c>
      <c r="K19" s="18">
        <f t="shared" si="3"/>
        <v>0</v>
      </c>
      <c r="L19" s="16">
        <v>4</v>
      </c>
      <c r="M19" s="18">
        <f t="shared" si="4"/>
        <v>0</v>
      </c>
      <c r="N19" s="16">
        <v>12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100</v>
      </c>
      <c r="E20" s="25"/>
      <c r="F20" s="25">
        <f>F15+F16+F17+F18+F19</f>
        <v>80000</v>
      </c>
      <c r="G20" s="26">
        <f>G15+G16+G17+G18+G19</f>
        <v>108160</v>
      </c>
      <c r="H20" s="24"/>
      <c r="I20" s="26">
        <f>I15+I16+I17+I18+I19</f>
        <v>0</v>
      </c>
      <c r="J20" s="24"/>
      <c r="K20" s="26">
        <f>K15+K16+K17+K18+K19</f>
        <v>432640</v>
      </c>
      <c r="L20" s="24"/>
      <c r="M20" s="26">
        <f>M15+M16+M17+M18+M19</f>
        <v>432640</v>
      </c>
      <c r="N20" s="24"/>
      <c r="O20" s="26">
        <f>O15+O16+O17+O18+O19</f>
        <v>1297920</v>
      </c>
    </row>
    <row r="21" spans="2:15" ht="21.75" customHeight="1" x14ac:dyDescent="0.35">
      <c r="B21" s="8" t="s">
        <v>76</v>
      </c>
      <c r="C21" s="5">
        <v>45536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800</v>
      </c>
      <c r="F22" s="17">
        <f t="shared" si="0"/>
        <v>0</v>
      </c>
      <c r="G22" s="18">
        <f t="shared" si="1"/>
        <v>0</v>
      </c>
      <c r="H22" s="16">
        <v>0</v>
      </c>
      <c r="I22" s="18">
        <f t="shared" si="2"/>
        <v>0</v>
      </c>
      <c r="J22" s="16">
        <v>4</v>
      </c>
      <c r="K22" s="18">
        <f t="shared" si="3"/>
        <v>0</v>
      </c>
      <c r="L22" s="16">
        <v>12</v>
      </c>
      <c r="M22" s="18">
        <f t="shared" si="4"/>
        <v>0</v>
      </c>
      <c r="N22" s="16">
        <v>12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800</v>
      </c>
      <c r="F23" s="17">
        <f t="shared" si="0"/>
        <v>0</v>
      </c>
      <c r="G23" s="18">
        <f t="shared" si="1"/>
        <v>0</v>
      </c>
      <c r="H23" s="16">
        <v>0</v>
      </c>
      <c r="I23" s="18">
        <f t="shared" si="2"/>
        <v>0</v>
      </c>
      <c r="J23" s="16">
        <v>4</v>
      </c>
      <c r="K23" s="18">
        <f t="shared" si="3"/>
        <v>0</v>
      </c>
      <c r="L23" s="16">
        <v>12</v>
      </c>
      <c r="M23" s="18">
        <f t="shared" si="4"/>
        <v>0</v>
      </c>
      <c r="N23" s="16">
        <v>12</v>
      </c>
      <c r="O23" s="18">
        <f t="shared" si="5"/>
        <v>0</v>
      </c>
    </row>
    <row r="24" spans="2:15" ht="15.5" x14ac:dyDescent="0.35">
      <c r="B24" s="6" t="s">
        <v>4</v>
      </c>
      <c r="C24" s="4"/>
      <c r="D24" s="48">
        <v>307</v>
      </c>
      <c r="E24" s="38">
        <v>800</v>
      </c>
      <c r="F24" s="17">
        <f t="shared" si="0"/>
        <v>245600</v>
      </c>
      <c r="G24" s="18">
        <f t="shared" si="1"/>
        <v>332051.20000000001</v>
      </c>
      <c r="H24" s="16">
        <v>0</v>
      </c>
      <c r="I24" s="18">
        <f t="shared" si="2"/>
        <v>0</v>
      </c>
      <c r="J24" s="16">
        <v>4</v>
      </c>
      <c r="K24" s="18">
        <f t="shared" si="3"/>
        <v>1328204.8</v>
      </c>
      <c r="L24" s="16">
        <v>12</v>
      </c>
      <c r="M24" s="18">
        <f t="shared" si="4"/>
        <v>3984614.4000000004</v>
      </c>
      <c r="N24" s="16">
        <v>12</v>
      </c>
      <c r="O24" s="18">
        <f t="shared" si="5"/>
        <v>3984614.4000000004</v>
      </c>
    </row>
    <row r="25" spans="2:15" ht="15.5" x14ac:dyDescent="0.35">
      <c r="B25" s="6" t="s">
        <v>5</v>
      </c>
      <c r="C25" s="4"/>
      <c r="D25" s="37">
        <v>13</v>
      </c>
      <c r="E25" s="38">
        <v>800</v>
      </c>
      <c r="F25" s="17">
        <f t="shared" si="0"/>
        <v>10400</v>
      </c>
      <c r="G25" s="18">
        <f t="shared" si="1"/>
        <v>14060.800000000001</v>
      </c>
      <c r="H25" s="16">
        <v>0</v>
      </c>
      <c r="I25" s="18">
        <f t="shared" si="2"/>
        <v>0</v>
      </c>
      <c r="J25" s="16">
        <v>4</v>
      </c>
      <c r="K25" s="18">
        <f t="shared" si="3"/>
        <v>56243.200000000004</v>
      </c>
      <c r="L25" s="16">
        <v>12</v>
      </c>
      <c r="M25" s="18">
        <f t="shared" si="4"/>
        <v>168729.60000000001</v>
      </c>
      <c r="N25" s="16">
        <v>12</v>
      </c>
      <c r="O25" s="18">
        <f t="shared" si="5"/>
        <v>168729.60000000001</v>
      </c>
    </row>
    <row r="26" spans="2:15" ht="16" thickBot="1" x14ac:dyDescent="0.4">
      <c r="B26" s="6" t="s">
        <v>6</v>
      </c>
      <c r="C26" s="4"/>
      <c r="D26" s="37">
        <v>20</v>
      </c>
      <c r="E26" s="38">
        <v>800</v>
      </c>
      <c r="F26" s="17">
        <f t="shared" si="0"/>
        <v>16000</v>
      </c>
      <c r="G26" s="18">
        <f t="shared" si="1"/>
        <v>21632</v>
      </c>
      <c r="H26" s="16">
        <v>0</v>
      </c>
      <c r="I26" s="18">
        <f t="shared" si="2"/>
        <v>0</v>
      </c>
      <c r="J26" s="19">
        <v>4</v>
      </c>
      <c r="K26" s="18">
        <f t="shared" si="3"/>
        <v>86528</v>
      </c>
      <c r="L26" s="16">
        <v>12</v>
      </c>
      <c r="M26" s="18">
        <f t="shared" si="4"/>
        <v>259584</v>
      </c>
      <c r="N26" s="16">
        <v>12</v>
      </c>
      <c r="O26" s="18">
        <f t="shared" si="5"/>
        <v>259584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340</v>
      </c>
      <c r="E27" s="30"/>
      <c r="F27" s="30">
        <f>F22+F23+F24+F25+F26</f>
        <v>272000</v>
      </c>
      <c r="G27" s="31">
        <f>G22+G23+G24+G25+G26</f>
        <v>367744</v>
      </c>
      <c r="H27" s="29"/>
      <c r="I27" s="31">
        <f>I22+I23+I24+I25+I26</f>
        <v>0</v>
      </c>
      <c r="J27" s="29"/>
      <c r="K27" s="31">
        <f>K22+K23+K24+K25+K26</f>
        <v>1470976</v>
      </c>
      <c r="L27" s="29"/>
      <c r="M27" s="31">
        <f>M22+M23+M24+M25+M26</f>
        <v>4412928</v>
      </c>
      <c r="N27" s="29"/>
      <c r="O27" s="31">
        <f>O22+O23+O24+O25+O26</f>
        <v>4412928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6">J13+J20+J27</f>
        <v>0</v>
      </c>
      <c r="K28" s="34">
        <f>K13+K20+K27</f>
        <v>3201536</v>
      </c>
      <c r="L28" s="34">
        <f t="shared" si="6"/>
        <v>0</v>
      </c>
      <c r="M28" s="34">
        <f t="shared" si="6"/>
        <v>8739328</v>
      </c>
      <c r="N28" s="34">
        <f t="shared" si="6"/>
        <v>0</v>
      </c>
      <c r="O28" s="35">
        <f t="shared" si="6"/>
        <v>9604608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O35"/>
  <sheetViews>
    <sheetView topLeftCell="A9" workbookViewId="0">
      <selection activeCell="D9" sqref="D9"/>
    </sheetView>
  </sheetViews>
  <sheetFormatPr defaultRowHeight="14.5" x14ac:dyDescent="0.35"/>
  <cols>
    <col min="2" max="2" width="36" customWidth="1"/>
    <col min="4" max="4" width="10.7265625" customWidth="1"/>
    <col min="5" max="5" width="9.81640625" customWidth="1"/>
    <col min="6" max="7" width="14.81640625" customWidth="1"/>
    <col min="9" max="9" width="17.4531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60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28</v>
      </c>
      <c r="E5" s="94" t="s">
        <v>8</v>
      </c>
      <c r="F5" s="94" t="s">
        <v>10</v>
      </c>
      <c r="G5" s="96" t="s">
        <v>9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7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38</v>
      </c>
      <c r="C7" s="5">
        <v>46266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1180</v>
      </c>
      <c r="F8" s="17">
        <f t="shared" ref="F8:F26" si="0">D8*E8</f>
        <v>0</v>
      </c>
      <c r="G8" s="18">
        <f t="shared" ref="G8:L26" si="1">F8*1.352</f>
        <v>0</v>
      </c>
      <c r="H8" s="18">
        <f t="shared" si="1"/>
        <v>0</v>
      </c>
      <c r="I8" s="18">
        <f t="shared" ref="I8:I26" si="2">G8*H8</f>
        <v>0</v>
      </c>
      <c r="J8" s="18">
        <f t="shared" si="1"/>
        <v>0</v>
      </c>
      <c r="K8" s="18">
        <f>J8*G8</f>
        <v>0</v>
      </c>
      <c r="L8" s="18">
        <f t="shared" si="1"/>
        <v>0</v>
      </c>
      <c r="M8" s="18">
        <f>L8*G8</f>
        <v>0</v>
      </c>
      <c r="N8" s="16">
        <v>4</v>
      </c>
      <c r="O8" s="18">
        <f>N8*G8</f>
        <v>0</v>
      </c>
    </row>
    <row r="9" spans="2:15" ht="15.5" x14ac:dyDescent="0.35">
      <c r="B9" s="6" t="s">
        <v>3</v>
      </c>
      <c r="C9" s="4"/>
      <c r="D9" s="37">
        <v>98</v>
      </c>
      <c r="E9" s="38">
        <v>1180</v>
      </c>
      <c r="F9" s="17">
        <f>D9*E9</f>
        <v>115640</v>
      </c>
      <c r="G9" s="18">
        <f t="shared" si="1"/>
        <v>156345.28</v>
      </c>
      <c r="H9" s="18">
        <v>0</v>
      </c>
      <c r="I9" s="18">
        <f t="shared" si="2"/>
        <v>0</v>
      </c>
      <c r="J9" s="18">
        <f t="shared" si="1"/>
        <v>0</v>
      </c>
      <c r="K9" s="18">
        <f t="shared" ref="K9:K26" si="3">J9*G9</f>
        <v>0</v>
      </c>
      <c r="L9" s="18">
        <f t="shared" si="1"/>
        <v>0</v>
      </c>
      <c r="M9" s="18">
        <f t="shared" ref="L9:M26" si="4">L9*G9</f>
        <v>0</v>
      </c>
      <c r="N9" s="16">
        <v>4</v>
      </c>
      <c r="O9" s="18">
        <f t="shared" ref="O9:O26" si="5">N9*G9</f>
        <v>625381.12</v>
      </c>
    </row>
    <row r="10" spans="2:15" ht="15.5" x14ac:dyDescent="0.35">
      <c r="B10" s="6" t="s">
        <v>4</v>
      </c>
      <c r="C10" s="4"/>
      <c r="D10" s="37">
        <v>115</v>
      </c>
      <c r="E10" s="38">
        <v>1180</v>
      </c>
      <c r="F10" s="17">
        <f t="shared" si="0"/>
        <v>135700</v>
      </c>
      <c r="G10" s="18">
        <f t="shared" si="1"/>
        <v>183466.40000000002</v>
      </c>
      <c r="H10" s="18">
        <v>0</v>
      </c>
      <c r="I10" s="18">
        <f t="shared" si="2"/>
        <v>0</v>
      </c>
      <c r="J10" s="18">
        <f t="shared" si="1"/>
        <v>0</v>
      </c>
      <c r="K10" s="18">
        <f t="shared" si="3"/>
        <v>0</v>
      </c>
      <c r="L10" s="18">
        <f t="shared" si="1"/>
        <v>0</v>
      </c>
      <c r="M10" s="18">
        <f t="shared" si="4"/>
        <v>0</v>
      </c>
      <c r="N10" s="16">
        <v>4</v>
      </c>
      <c r="O10" s="18">
        <f t="shared" si="5"/>
        <v>733865.60000000009</v>
      </c>
    </row>
    <row r="11" spans="2:15" ht="15.5" x14ac:dyDescent="0.35">
      <c r="B11" s="6" t="s">
        <v>5</v>
      </c>
      <c r="C11" s="4"/>
      <c r="D11" s="37"/>
      <c r="E11" s="38">
        <v>1180</v>
      </c>
      <c r="F11" s="17">
        <f t="shared" si="0"/>
        <v>0</v>
      </c>
      <c r="G11" s="18">
        <f t="shared" si="1"/>
        <v>0</v>
      </c>
      <c r="H11" s="18">
        <f t="shared" si="1"/>
        <v>0</v>
      </c>
      <c r="I11" s="18">
        <f t="shared" si="2"/>
        <v>0</v>
      </c>
      <c r="J11" s="18">
        <f t="shared" si="1"/>
        <v>0</v>
      </c>
      <c r="K11" s="18">
        <f t="shared" si="3"/>
        <v>0</v>
      </c>
      <c r="L11" s="18">
        <f t="shared" si="1"/>
        <v>0</v>
      </c>
      <c r="M11" s="18">
        <f t="shared" si="4"/>
        <v>0</v>
      </c>
      <c r="N11" s="16">
        <v>4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1180</v>
      </c>
      <c r="F12" s="20">
        <f t="shared" si="0"/>
        <v>0</v>
      </c>
      <c r="G12" s="21">
        <f t="shared" si="1"/>
        <v>0</v>
      </c>
      <c r="H12" s="21">
        <f t="shared" si="1"/>
        <v>0</v>
      </c>
      <c r="I12" s="21">
        <f t="shared" si="2"/>
        <v>0</v>
      </c>
      <c r="J12" s="21">
        <f t="shared" si="1"/>
        <v>0</v>
      </c>
      <c r="K12" s="21">
        <f t="shared" si="3"/>
        <v>0</v>
      </c>
      <c r="L12" s="21">
        <f t="shared" si="1"/>
        <v>0</v>
      </c>
      <c r="M12" s="21">
        <f t="shared" si="4"/>
        <v>0</v>
      </c>
      <c r="N12" s="19">
        <v>4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213</v>
      </c>
      <c r="E13" s="25"/>
      <c r="F13" s="25">
        <f>F8+F9+F10+F11+F12</f>
        <v>251340</v>
      </c>
      <c r="G13" s="26">
        <f>G8+G9+G10+G11+G12</f>
        <v>339811.68000000005</v>
      </c>
      <c r="H13" s="24"/>
      <c r="I13" s="26">
        <f>I8+I9+I10+I11+I12</f>
        <v>0</v>
      </c>
      <c r="J13" s="24"/>
      <c r="K13" s="26">
        <f>K8+K9+K10+K11+K12</f>
        <v>0</v>
      </c>
      <c r="L13" s="24"/>
      <c r="M13" s="26">
        <f>M8+M9+M10+M11+M12</f>
        <v>0</v>
      </c>
      <c r="N13" s="24"/>
      <c r="O13" s="26">
        <f>O8+O9+O10+O11+O12</f>
        <v>1359246.7200000002</v>
      </c>
    </row>
    <row r="14" spans="2:15" ht="18.75" customHeight="1" x14ac:dyDescent="0.35">
      <c r="B14" s="8" t="s">
        <v>90</v>
      </c>
      <c r="C14" s="5">
        <v>46266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>
        <v>36</v>
      </c>
      <c r="E15" s="38">
        <v>1180</v>
      </c>
      <c r="F15" s="17">
        <f t="shared" si="0"/>
        <v>42480</v>
      </c>
      <c r="G15" s="18">
        <f t="shared" si="1"/>
        <v>57432.960000000006</v>
      </c>
      <c r="H15" s="16">
        <v>0</v>
      </c>
      <c r="I15" s="18">
        <f t="shared" si="2"/>
        <v>0</v>
      </c>
      <c r="J15" s="16">
        <v>0</v>
      </c>
      <c r="K15" s="18">
        <f t="shared" si="3"/>
        <v>0</v>
      </c>
      <c r="L15" s="18">
        <f t="shared" si="4"/>
        <v>0</v>
      </c>
      <c r="M15" s="18">
        <f t="shared" si="4"/>
        <v>0</v>
      </c>
      <c r="N15" s="16">
        <v>4</v>
      </c>
      <c r="O15" s="18">
        <f t="shared" si="5"/>
        <v>229731.84000000003</v>
      </c>
    </row>
    <row r="16" spans="2:15" ht="15.5" x14ac:dyDescent="0.35">
      <c r="B16" s="6" t="s">
        <v>3</v>
      </c>
      <c r="C16" s="4"/>
      <c r="D16" s="37"/>
      <c r="E16" s="38">
        <v>1180</v>
      </c>
      <c r="F16" s="17">
        <f t="shared" si="0"/>
        <v>0</v>
      </c>
      <c r="G16" s="18">
        <f t="shared" si="1"/>
        <v>0</v>
      </c>
      <c r="H16" s="16">
        <v>0</v>
      </c>
      <c r="I16" s="18">
        <f t="shared" si="2"/>
        <v>0</v>
      </c>
      <c r="J16" s="16">
        <v>0</v>
      </c>
      <c r="K16" s="18">
        <f t="shared" si="3"/>
        <v>0</v>
      </c>
      <c r="L16" s="18">
        <f t="shared" si="4"/>
        <v>0</v>
      </c>
      <c r="M16" s="18">
        <f t="shared" si="4"/>
        <v>0</v>
      </c>
      <c r="N16" s="16">
        <v>4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1180</v>
      </c>
      <c r="F17" s="17">
        <f t="shared" si="0"/>
        <v>0</v>
      </c>
      <c r="G17" s="18">
        <f t="shared" si="1"/>
        <v>0</v>
      </c>
      <c r="H17" s="16">
        <v>0</v>
      </c>
      <c r="I17" s="18">
        <f t="shared" si="2"/>
        <v>0</v>
      </c>
      <c r="J17" s="16">
        <v>0</v>
      </c>
      <c r="K17" s="18">
        <f t="shared" si="3"/>
        <v>0</v>
      </c>
      <c r="L17" s="18">
        <f t="shared" si="4"/>
        <v>0</v>
      </c>
      <c r="M17" s="18">
        <f t="shared" si="4"/>
        <v>0</v>
      </c>
      <c r="N17" s="16">
        <v>4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1180</v>
      </c>
      <c r="F18" s="17">
        <f t="shared" si="0"/>
        <v>0</v>
      </c>
      <c r="G18" s="18">
        <f t="shared" si="1"/>
        <v>0</v>
      </c>
      <c r="H18" s="16">
        <v>0</v>
      </c>
      <c r="I18" s="18">
        <f t="shared" si="2"/>
        <v>0</v>
      </c>
      <c r="J18" s="16">
        <v>0</v>
      </c>
      <c r="K18" s="18">
        <f t="shared" si="3"/>
        <v>0</v>
      </c>
      <c r="L18" s="18">
        <f t="shared" si="4"/>
        <v>0</v>
      </c>
      <c r="M18" s="18">
        <f t="shared" si="4"/>
        <v>0</v>
      </c>
      <c r="N18" s="16">
        <v>4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1180</v>
      </c>
      <c r="F19" s="17">
        <f t="shared" si="0"/>
        <v>0</v>
      </c>
      <c r="G19" s="18">
        <f t="shared" si="1"/>
        <v>0</v>
      </c>
      <c r="H19" s="16">
        <v>0</v>
      </c>
      <c r="I19" s="18">
        <f t="shared" si="2"/>
        <v>0</v>
      </c>
      <c r="J19" s="16">
        <v>0</v>
      </c>
      <c r="K19" s="18">
        <f t="shared" si="3"/>
        <v>0</v>
      </c>
      <c r="L19" s="18">
        <f t="shared" si="4"/>
        <v>0</v>
      </c>
      <c r="M19" s="18">
        <f t="shared" si="4"/>
        <v>0</v>
      </c>
      <c r="N19" s="19">
        <v>4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36</v>
      </c>
      <c r="E20" s="25"/>
      <c r="F20" s="25">
        <f>F15+F16+F17+F18+F19</f>
        <v>42480</v>
      </c>
      <c r="G20" s="26">
        <f>G15+G16+G17+G18+G19</f>
        <v>57432.960000000006</v>
      </c>
      <c r="H20" s="24"/>
      <c r="I20" s="26">
        <f>I15+I16+I17+I18+I19</f>
        <v>0</v>
      </c>
      <c r="J20" s="24"/>
      <c r="K20" s="26">
        <f>K15+K16+K17+K18+K19</f>
        <v>0</v>
      </c>
      <c r="L20" s="24"/>
      <c r="M20" s="26">
        <f>M15+M16+M17+M18+M19</f>
        <v>0</v>
      </c>
      <c r="N20" s="24"/>
      <c r="O20" s="26">
        <f>O15+O16+O17+O18+O19</f>
        <v>229731.84000000003</v>
      </c>
    </row>
    <row r="21" spans="2:15" ht="21.75" customHeight="1" x14ac:dyDescent="0.35">
      <c r="B21" s="8" t="s">
        <v>77</v>
      </c>
      <c r="C21" s="5">
        <v>46266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1180</v>
      </c>
      <c r="F22" s="17">
        <f t="shared" si="0"/>
        <v>0</v>
      </c>
      <c r="G22" s="18">
        <f t="shared" si="1"/>
        <v>0</v>
      </c>
      <c r="H22" s="16">
        <v>0</v>
      </c>
      <c r="I22" s="18">
        <f t="shared" si="2"/>
        <v>0</v>
      </c>
      <c r="J22" s="16">
        <v>0</v>
      </c>
      <c r="K22" s="18">
        <f t="shared" si="3"/>
        <v>0</v>
      </c>
      <c r="L22" s="16">
        <v>0</v>
      </c>
      <c r="M22" s="18">
        <f t="shared" si="4"/>
        <v>0</v>
      </c>
      <c r="N22" s="16">
        <v>4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1180</v>
      </c>
      <c r="F23" s="17">
        <f t="shared" si="0"/>
        <v>0</v>
      </c>
      <c r="G23" s="18">
        <f t="shared" si="1"/>
        <v>0</v>
      </c>
      <c r="H23" s="16">
        <v>0</v>
      </c>
      <c r="I23" s="18">
        <f t="shared" si="2"/>
        <v>0</v>
      </c>
      <c r="J23" s="16">
        <v>0</v>
      </c>
      <c r="K23" s="18">
        <f t="shared" si="3"/>
        <v>0</v>
      </c>
      <c r="L23" s="16">
        <v>0</v>
      </c>
      <c r="M23" s="18">
        <f t="shared" si="4"/>
        <v>0</v>
      </c>
      <c r="N23" s="16">
        <v>4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>
        <v>36</v>
      </c>
      <c r="E24" s="38">
        <v>1180</v>
      </c>
      <c r="F24" s="17">
        <f t="shared" si="0"/>
        <v>42480</v>
      </c>
      <c r="G24" s="18">
        <f t="shared" si="1"/>
        <v>57432.960000000006</v>
      </c>
      <c r="H24" s="16">
        <v>0</v>
      </c>
      <c r="I24" s="18">
        <f t="shared" si="2"/>
        <v>0</v>
      </c>
      <c r="J24" s="16">
        <v>0</v>
      </c>
      <c r="K24" s="18">
        <f t="shared" si="3"/>
        <v>0</v>
      </c>
      <c r="L24" s="16">
        <v>0</v>
      </c>
      <c r="M24" s="18">
        <f t="shared" si="4"/>
        <v>0</v>
      </c>
      <c r="N24" s="16">
        <v>4</v>
      </c>
      <c r="O24" s="18">
        <f t="shared" si="5"/>
        <v>229731.84000000003</v>
      </c>
    </row>
    <row r="25" spans="2:15" ht="15.5" x14ac:dyDescent="0.35">
      <c r="B25" s="6" t="s">
        <v>5</v>
      </c>
      <c r="C25" s="4"/>
      <c r="D25" s="37"/>
      <c r="E25" s="38">
        <v>1180</v>
      </c>
      <c r="F25" s="17">
        <f t="shared" si="0"/>
        <v>0</v>
      </c>
      <c r="G25" s="18">
        <f t="shared" si="1"/>
        <v>0</v>
      </c>
      <c r="H25" s="16">
        <v>0</v>
      </c>
      <c r="I25" s="18">
        <f t="shared" si="2"/>
        <v>0</v>
      </c>
      <c r="J25" s="16">
        <v>0</v>
      </c>
      <c r="K25" s="18">
        <f t="shared" si="3"/>
        <v>0</v>
      </c>
      <c r="L25" s="16">
        <v>0</v>
      </c>
      <c r="M25" s="18">
        <f t="shared" si="4"/>
        <v>0</v>
      </c>
      <c r="N25" s="16">
        <v>4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/>
      <c r="E26" s="38">
        <v>1180</v>
      </c>
      <c r="F26" s="17">
        <f t="shared" si="0"/>
        <v>0</v>
      </c>
      <c r="G26" s="18">
        <f t="shared" si="1"/>
        <v>0</v>
      </c>
      <c r="H26" s="16">
        <v>0</v>
      </c>
      <c r="I26" s="18">
        <f t="shared" si="2"/>
        <v>0</v>
      </c>
      <c r="J26" s="16">
        <v>0</v>
      </c>
      <c r="K26" s="18">
        <f t="shared" si="3"/>
        <v>0</v>
      </c>
      <c r="L26" s="16">
        <v>0</v>
      </c>
      <c r="M26" s="18">
        <f t="shared" si="4"/>
        <v>0</v>
      </c>
      <c r="N26" s="16">
        <v>4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36</v>
      </c>
      <c r="E27" s="30"/>
      <c r="F27" s="30">
        <f>F22+F23+F24+F25+F26</f>
        <v>42480</v>
      </c>
      <c r="G27" s="31">
        <f>G22+G23+G24+G25+G26</f>
        <v>57432.960000000006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229731.84000000003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6">J13+J20+J27</f>
        <v>0</v>
      </c>
      <c r="K28" s="34">
        <f>K13+K20+K27</f>
        <v>0</v>
      </c>
      <c r="L28" s="34">
        <f t="shared" si="6"/>
        <v>0</v>
      </c>
      <c r="M28" s="34">
        <f t="shared" si="6"/>
        <v>0</v>
      </c>
      <c r="N28" s="34">
        <f t="shared" si="6"/>
        <v>0</v>
      </c>
      <c r="O28" s="35">
        <f t="shared" si="6"/>
        <v>1818710.4000000004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O35"/>
  <sheetViews>
    <sheetView topLeftCell="A12" workbookViewId="0">
      <selection activeCell="C21" sqref="C21"/>
    </sheetView>
  </sheetViews>
  <sheetFormatPr defaultRowHeight="14.5" x14ac:dyDescent="0.35"/>
  <cols>
    <col min="2" max="2" width="42.54296875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74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29</v>
      </c>
      <c r="E5" s="94" t="s">
        <v>31</v>
      </c>
      <c r="F5" s="100" t="s">
        <v>30</v>
      </c>
      <c r="G5" s="94" t="s">
        <v>30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101"/>
      <c r="G6" s="95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34</v>
      </c>
      <c r="C7" s="5"/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200</v>
      </c>
      <c r="F8" s="17">
        <f t="shared" ref="F8:F26" si="0">D8*E8</f>
        <v>0</v>
      </c>
      <c r="G8" s="18">
        <f>F8</f>
        <v>0</v>
      </c>
      <c r="H8" s="16">
        <v>0</v>
      </c>
      <c r="I8" s="18">
        <f t="shared" ref="I8:I26" si="1">G8*H8</f>
        <v>0</v>
      </c>
      <c r="J8" s="16">
        <v>0</v>
      </c>
      <c r="K8" s="18">
        <f>J8*G8</f>
        <v>0</v>
      </c>
      <c r="L8" s="16">
        <v>0</v>
      </c>
      <c r="M8" s="18">
        <f>L8*G8</f>
        <v>0</v>
      </c>
      <c r="N8" s="16">
        <v>0</v>
      </c>
      <c r="O8" s="18">
        <f>N8*G8</f>
        <v>0</v>
      </c>
    </row>
    <row r="9" spans="2:15" ht="15.5" x14ac:dyDescent="0.35">
      <c r="B9" s="6" t="s">
        <v>3</v>
      </c>
      <c r="C9" s="4"/>
      <c r="D9" s="37"/>
      <c r="E9" s="38">
        <v>200</v>
      </c>
      <c r="F9" s="17">
        <f t="shared" si="0"/>
        <v>0</v>
      </c>
      <c r="G9" s="18">
        <f t="shared" ref="G9:G12" si="2">F9</f>
        <v>0</v>
      </c>
      <c r="H9" s="16">
        <v>0</v>
      </c>
      <c r="I9" s="18">
        <f t="shared" si="1"/>
        <v>0</v>
      </c>
      <c r="J9" s="16">
        <v>0</v>
      </c>
      <c r="K9" s="18">
        <f t="shared" ref="K9:K26" si="3">J9*G9</f>
        <v>0</v>
      </c>
      <c r="L9" s="16">
        <v>0</v>
      </c>
      <c r="M9" s="18">
        <f t="shared" ref="M9:M26" si="4">L9*G9</f>
        <v>0</v>
      </c>
      <c r="N9" s="16">
        <v>0</v>
      </c>
      <c r="O9" s="18">
        <f t="shared" ref="O9:O26" si="5">N9*G9</f>
        <v>0</v>
      </c>
    </row>
    <row r="10" spans="2:15" ht="15.5" x14ac:dyDescent="0.35">
      <c r="B10" s="6" t="s">
        <v>4</v>
      </c>
      <c r="C10" s="4"/>
      <c r="D10" s="37"/>
      <c r="E10" s="38">
        <v>200</v>
      </c>
      <c r="F10" s="17">
        <f t="shared" si="0"/>
        <v>0</v>
      </c>
      <c r="G10" s="18">
        <f t="shared" si="2"/>
        <v>0</v>
      </c>
      <c r="H10" s="16">
        <v>0</v>
      </c>
      <c r="I10" s="18">
        <f t="shared" si="1"/>
        <v>0</v>
      </c>
      <c r="J10" s="16">
        <v>0</v>
      </c>
      <c r="K10" s="18">
        <f t="shared" si="3"/>
        <v>0</v>
      </c>
      <c r="L10" s="16">
        <v>0</v>
      </c>
      <c r="M10" s="18">
        <f t="shared" si="4"/>
        <v>0</v>
      </c>
      <c r="N10" s="16">
        <v>0</v>
      </c>
      <c r="O10" s="18">
        <f t="shared" si="5"/>
        <v>0</v>
      </c>
    </row>
    <row r="11" spans="2:15" ht="15.5" x14ac:dyDescent="0.35">
      <c r="B11" s="6" t="s">
        <v>5</v>
      </c>
      <c r="C11" s="4"/>
      <c r="D11" s="37"/>
      <c r="E11" s="38">
        <v>200</v>
      </c>
      <c r="F11" s="17">
        <f t="shared" si="0"/>
        <v>0</v>
      </c>
      <c r="G11" s="18">
        <f t="shared" si="2"/>
        <v>0</v>
      </c>
      <c r="H11" s="16">
        <v>0</v>
      </c>
      <c r="I11" s="18">
        <f t="shared" si="1"/>
        <v>0</v>
      </c>
      <c r="J11" s="16">
        <v>0</v>
      </c>
      <c r="K11" s="18">
        <f t="shared" si="3"/>
        <v>0</v>
      </c>
      <c r="L11" s="16">
        <v>0</v>
      </c>
      <c r="M11" s="18">
        <f t="shared" si="4"/>
        <v>0</v>
      </c>
      <c r="N11" s="16">
        <v>0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200</v>
      </c>
      <c r="F12" s="20">
        <f t="shared" si="0"/>
        <v>0</v>
      </c>
      <c r="G12" s="18">
        <f t="shared" si="2"/>
        <v>0</v>
      </c>
      <c r="H12" s="16">
        <v>0</v>
      </c>
      <c r="I12" s="21">
        <f t="shared" si="1"/>
        <v>0</v>
      </c>
      <c r="J12" s="16">
        <v>0</v>
      </c>
      <c r="K12" s="21">
        <f t="shared" si="3"/>
        <v>0</v>
      </c>
      <c r="L12" s="16">
        <v>0</v>
      </c>
      <c r="M12" s="21">
        <f t="shared" si="4"/>
        <v>0</v>
      </c>
      <c r="N12" s="16">
        <v>0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0</v>
      </c>
      <c r="E13" s="25"/>
      <c r="F13" s="25">
        <f>F8+F9+F10+F11+F12</f>
        <v>0</v>
      </c>
      <c r="G13" s="26">
        <f>G8+G9+G10+G11+G12</f>
        <v>0</v>
      </c>
      <c r="H13" s="24"/>
      <c r="I13" s="26">
        <f>I8+I9+I10+I11+I12</f>
        <v>0</v>
      </c>
      <c r="J13" s="24"/>
      <c r="K13" s="26">
        <f>K8+K9+K10+K11+K12</f>
        <v>0</v>
      </c>
      <c r="L13" s="24"/>
      <c r="M13" s="26">
        <f>M8+M9+M10+M11+M12</f>
        <v>0</v>
      </c>
      <c r="N13" s="24"/>
      <c r="O13" s="26">
        <f>O8+O9+O10+O11+O12</f>
        <v>0</v>
      </c>
    </row>
    <row r="14" spans="2:15" ht="18.75" customHeight="1" x14ac:dyDescent="0.35">
      <c r="B14" s="8" t="s">
        <v>89</v>
      </c>
      <c r="C14" s="5"/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/>
      <c r="E15" s="38">
        <v>200</v>
      </c>
      <c r="F15" s="17">
        <f t="shared" si="0"/>
        <v>0</v>
      </c>
      <c r="G15" s="18">
        <f>F15</f>
        <v>0</v>
      </c>
      <c r="H15" s="16">
        <v>0</v>
      </c>
      <c r="I15" s="18">
        <f t="shared" si="1"/>
        <v>0</v>
      </c>
      <c r="J15" s="16">
        <v>0</v>
      </c>
      <c r="K15" s="18">
        <f t="shared" si="3"/>
        <v>0</v>
      </c>
      <c r="L15" s="16">
        <v>0</v>
      </c>
      <c r="M15" s="18">
        <f t="shared" si="4"/>
        <v>0</v>
      </c>
      <c r="N15" s="16">
        <v>0</v>
      </c>
      <c r="O15" s="18">
        <f t="shared" si="5"/>
        <v>0</v>
      </c>
    </row>
    <row r="16" spans="2:15" ht="15.5" x14ac:dyDescent="0.35">
      <c r="B16" s="6" t="s">
        <v>3</v>
      </c>
      <c r="C16" s="4"/>
      <c r="D16" s="37"/>
      <c r="E16" s="38">
        <v>200</v>
      </c>
      <c r="F16" s="17">
        <f t="shared" si="0"/>
        <v>0</v>
      </c>
      <c r="G16" s="18">
        <f t="shared" ref="G16:G19" si="6">F16</f>
        <v>0</v>
      </c>
      <c r="H16" s="16">
        <v>0</v>
      </c>
      <c r="I16" s="18">
        <f t="shared" si="1"/>
        <v>0</v>
      </c>
      <c r="J16" s="16">
        <v>0</v>
      </c>
      <c r="K16" s="18">
        <f t="shared" si="3"/>
        <v>0</v>
      </c>
      <c r="L16" s="16">
        <v>0</v>
      </c>
      <c r="M16" s="18">
        <f t="shared" si="4"/>
        <v>0</v>
      </c>
      <c r="N16" s="16">
        <v>0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200</v>
      </c>
      <c r="F17" s="17">
        <f t="shared" si="0"/>
        <v>0</v>
      </c>
      <c r="G17" s="18">
        <f t="shared" si="6"/>
        <v>0</v>
      </c>
      <c r="H17" s="16">
        <v>0</v>
      </c>
      <c r="I17" s="18">
        <f t="shared" si="1"/>
        <v>0</v>
      </c>
      <c r="J17" s="16">
        <v>0</v>
      </c>
      <c r="K17" s="18">
        <f t="shared" si="3"/>
        <v>0</v>
      </c>
      <c r="L17" s="16">
        <v>0</v>
      </c>
      <c r="M17" s="18">
        <f t="shared" si="4"/>
        <v>0</v>
      </c>
      <c r="N17" s="16">
        <v>0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200</v>
      </c>
      <c r="F18" s="17">
        <f t="shared" si="0"/>
        <v>0</v>
      </c>
      <c r="G18" s="18">
        <f t="shared" si="6"/>
        <v>0</v>
      </c>
      <c r="H18" s="16">
        <v>0</v>
      </c>
      <c r="I18" s="18">
        <f t="shared" si="1"/>
        <v>0</v>
      </c>
      <c r="J18" s="16">
        <v>0</v>
      </c>
      <c r="K18" s="18">
        <f t="shared" si="3"/>
        <v>0</v>
      </c>
      <c r="L18" s="16">
        <v>0</v>
      </c>
      <c r="M18" s="18">
        <f t="shared" si="4"/>
        <v>0</v>
      </c>
      <c r="N18" s="16">
        <v>0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200</v>
      </c>
      <c r="F19" s="17">
        <f t="shared" si="0"/>
        <v>0</v>
      </c>
      <c r="G19" s="18">
        <f t="shared" si="6"/>
        <v>0</v>
      </c>
      <c r="H19" s="16">
        <v>0</v>
      </c>
      <c r="I19" s="18">
        <f t="shared" si="1"/>
        <v>0</v>
      </c>
      <c r="J19" s="16">
        <v>0</v>
      </c>
      <c r="K19" s="18">
        <f t="shared" si="3"/>
        <v>0</v>
      </c>
      <c r="L19" s="16">
        <v>0</v>
      </c>
      <c r="M19" s="18">
        <f t="shared" si="4"/>
        <v>0</v>
      </c>
      <c r="N19" s="16">
        <v>0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0</v>
      </c>
      <c r="E20" s="25"/>
      <c r="F20" s="25">
        <f>F15+F16+F17+F18+F19</f>
        <v>0</v>
      </c>
      <c r="G20" s="26">
        <f>G15+G16+G17+G18+G19</f>
        <v>0</v>
      </c>
      <c r="H20" s="24"/>
      <c r="I20" s="26">
        <f>I15+I16+I17+I18+I19</f>
        <v>0</v>
      </c>
      <c r="J20" s="24"/>
      <c r="K20" s="26">
        <f>K15+K16+K17+K18+K19</f>
        <v>0</v>
      </c>
      <c r="L20" s="24"/>
      <c r="M20" s="26">
        <f>M15+M16+M17+M18+M19</f>
        <v>0</v>
      </c>
      <c r="N20" s="24"/>
      <c r="O20" s="26">
        <f>O15+O16+O17+O18+O19</f>
        <v>0</v>
      </c>
    </row>
    <row r="21" spans="2:15" ht="21.75" customHeight="1" x14ac:dyDescent="0.35">
      <c r="B21" s="8" t="s">
        <v>88</v>
      </c>
      <c r="C21" s="5"/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200</v>
      </c>
      <c r="F22" s="17">
        <f t="shared" si="0"/>
        <v>0</v>
      </c>
      <c r="G22" s="18">
        <f>F22</f>
        <v>0</v>
      </c>
      <c r="H22" s="16">
        <v>0</v>
      </c>
      <c r="I22" s="18">
        <f t="shared" si="1"/>
        <v>0</v>
      </c>
      <c r="J22" s="16">
        <v>0</v>
      </c>
      <c r="K22" s="18">
        <f t="shared" si="3"/>
        <v>0</v>
      </c>
      <c r="L22" s="16">
        <v>0</v>
      </c>
      <c r="M22" s="18">
        <f t="shared" si="4"/>
        <v>0</v>
      </c>
      <c r="N22" s="16">
        <v>0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200</v>
      </c>
      <c r="F23" s="17">
        <f t="shared" si="0"/>
        <v>0</v>
      </c>
      <c r="G23" s="18">
        <f t="shared" ref="G23:G26" si="7">F23</f>
        <v>0</v>
      </c>
      <c r="H23" s="16">
        <v>0</v>
      </c>
      <c r="I23" s="18">
        <f t="shared" si="1"/>
        <v>0</v>
      </c>
      <c r="J23" s="16">
        <v>0</v>
      </c>
      <c r="K23" s="18">
        <f t="shared" si="3"/>
        <v>0</v>
      </c>
      <c r="L23" s="16">
        <v>0</v>
      </c>
      <c r="M23" s="18">
        <f t="shared" si="4"/>
        <v>0</v>
      </c>
      <c r="N23" s="16">
        <v>0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/>
      <c r="E24" s="38">
        <v>200</v>
      </c>
      <c r="F24" s="17">
        <f t="shared" si="0"/>
        <v>0</v>
      </c>
      <c r="G24" s="18">
        <f t="shared" si="7"/>
        <v>0</v>
      </c>
      <c r="H24" s="16">
        <v>0</v>
      </c>
      <c r="I24" s="18">
        <f t="shared" si="1"/>
        <v>0</v>
      </c>
      <c r="J24" s="16">
        <v>0</v>
      </c>
      <c r="K24" s="18">
        <f t="shared" si="3"/>
        <v>0</v>
      </c>
      <c r="L24" s="16">
        <v>0</v>
      </c>
      <c r="M24" s="18">
        <f t="shared" si="4"/>
        <v>0</v>
      </c>
      <c r="N24" s="16">
        <v>0</v>
      </c>
      <c r="O24" s="18">
        <f t="shared" si="5"/>
        <v>0</v>
      </c>
    </row>
    <row r="25" spans="2:15" ht="15.5" x14ac:dyDescent="0.35">
      <c r="B25" s="6" t="s">
        <v>5</v>
      </c>
      <c r="C25" s="4"/>
      <c r="D25" s="37"/>
      <c r="E25" s="38">
        <v>200</v>
      </c>
      <c r="F25" s="17">
        <f t="shared" si="0"/>
        <v>0</v>
      </c>
      <c r="G25" s="18">
        <f t="shared" si="7"/>
        <v>0</v>
      </c>
      <c r="H25" s="16">
        <v>0</v>
      </c>
      <c r="I25" s="18">
        <f t="shared" si="1"/>
        <v>0</v>
      </c>
      <c r="J25" s="16">
        <v>0</v>
      </c>
      <c r="K25" s="18">
        <f t="shared" si="3"/>
        <v>0</v>
      </c>
      <c r="L25" s="16">
        <v>0</v>
      </c>
      <c r="M25" s="18">
        <f t="shared" si="4"/>
        <v>0</v>
      </c>
      <c r="N25" s="16">
        <v>0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/>
      <c r="E26" s="38">
        <v>200</v>
      </c>
      <c r="F26" s="17">
        <f t="shared" si="0"/>
        <v>0</v>
      </c>
      <c r="G26" s="18">
        <f t="shared" si="7"/>
        <v>0</v>
      </c>
      <c r="H26" s="16">
        <v>0</v>
      </c>
      <c r="I26" s="18">
        <f t="shared" si="1"/>
        <v>0</v>
      </c>
      <c r="J26" s="16">
        <v>0</v>
      </c>
      <c r="K26" s="18">
        <f t="shared" si="3"/>
        <v>0</v>
      </c>
      <c r="L26" s="16">
        <v>0</v>
      </c>
      <c r="M26" s="18">
        <f t="shared" si="4"/>
        <v>0</v>
      </c>
      <c r="N26" s="16">
        <v>0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0</v>
      </c>
      <c r="E27" s="30"/>
      <c r="F27" s="30">
        <f>F22+F23+F24+F25+F26</f>
        <v>0</v>
      </c>
      <c r="G27" s="31">
        <f>G22+G23+G24+G25+G26</f>
        <v>0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0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8">J13+J20+J27</f>
        <v>0</v>
      </c>
      <c r="K28" s="34">
        <f t="shared" si="8"/>
        <v>0</v>
      </c>
      <c r="L28" s="34">
        <f t="shared" si="8"/>
        <v>0</v>
      </c>
      <c r="M28" s="34">
        <f t="shared" si="8"/>
        <v>0</v>
      </c>
      <c r="N28" s="34">
        <f t="shared" si="8"/>
        <v>0</v>
      </c>
      <c r="O28" s="35">
        <f t="shared" si="8"/>
        <v>0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O35"/>
  <sheetViews>
    <sheetView workbookViewId="0">
      <selection activeCell="B3" sqref="B3:O3"/>
    </sheetView>
  </sheetViews>
  <sheetFormatPr defaultRowHeight="14.5" x14ac:dyDescent="0.35"/>
  <cols>
    <col min="2" max="2" width="36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64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46</v>
      </c>
      <c r="E5" s="94" t="s">
        <v>47</v>
      </c>
      <c r="F5" s="94" t="s">
        <v>48</v>
      </c>
      <c r="G5" s="94" t="s">
        <v>48</v>
      </c>
      <c r="H5" s="84" t="s">
        <v>106</v>
      </c>
      <c r="I5" s="86" t="s">
        <v>11</v>
      </c>
      <c r="J5" s="77" t="s">
        <v>107</v>
      </c>
      <c r="K5" s="79" t="s">
        <v>12</v>
      </c>
      <c r="L5" s="84" t="s">
        <v>108</v>
      </c>
      <c r="M5" s="86" t="s">
        <v>13</v>
      </c>
      <c r="N5" s="77" t="s">
        <v>110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5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45</v>
      </c>
      <c r="C7" s="5">
        <v>45536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100</v>
      </c>
      <c r="F8" s="17">
        <f t="shared" ref="F8:F26" si="0">D8*E8</f>
        <v>0</v>
      </c>
      <c r="G8" s="18">
        <f>F8</f>
        <v>0</v>
      </c>
      <c r="H8" s="16">
        <v>0</v>
      </c>
      <c r="I8" s="18">
        <f t="shared" ref="I8:I26" si="1">G8*H8</f>
        <v>0</v>
      </c>
      <c r="J8" s="16">
        <v>1</v>
      </c>
      <c r="K8" s="18">
        <f>J8*G8</f>
        <v>0</v>
      </c>
      <c r="L8" s="16">
        <v>1</v>
      </c>
      <c r="M8" s="18">
        <f>L8*G8</f>
        <v>0</v>
      </c>
      <c r="N8" s="16">
        <v>1</v>
      </c>
      <c r="O8" s="18">
        <f>N8*G8</f>
        <v>0</v>
      </c>
    </row>
    <row r="9" spans="2:15" ht="15.5" x14ac:dyDescent="0.35">
      <c r="B9" s="6" t="s">
        <v>3</v>
      </c>
      <c r="C9" s="4"/>
      <c r="D9" s="37">
        <v>200</v>
      </c>
      <c r="E9" s="38">
        <v>100</v>
      </c>
      <c r="F9" s="17">
        <f t="shared" si="0"/>
        <v>20000</v>
      </c>
      <c r="G9" s="18">
        <f t="shared" ref="G9:G12" si="2">F9</f>
        <v>20000</v>
      </c>
      <c r="H9" s="16">
        <v>0</v>
      </c>
      <c r="I9" s="18">
        <f t="shared" si="1"/>
        <v>0</v>
      </c>
      <c r="J9" s="16">
        <v>1</v>
      </c>
      <c r="K9" s="18">
        <f t="shared" ref="K9:K26" si="3">J9*G9</f>
        <v>20000</v>
      </c>
      <c r="L9" s="16">
        <v>1</v>
      </c>
      <c r="M9" s="18">
        <f t="shared" ref="M9:M26" si="4">L9*G9</f>
        <v>20000</v>
      </c>
      <c r="N9" s="16">
        <v>1</v>
      </c>
      <c r="O9" s="18">
        <f t="shared" ref="O9:O26" si="5">N9*G9</f>
        <v>20000</v>
      </c>
    </row>
    <row r="10" spans="2:15" ht="15.5" x14ac:dyDescent="0.35">
      <c r="B10" s="6" t="s">
        <v>4</v>
      </c>
      <c r="C10" s="4"/>
      <c r="D10" s="37">
        <v>500</v>
      </c>
      <c r="E10" s="38">
        <v>100</v>
      </c>
      <c r="F10" s="17">
        <f t="shared" si="0"/>
        <v>50000</v>
      </c>
      <c r="G10" s="18">
        <f t="shared" si="2"/>
        <v>50000</v>
      </c>
      <c r="H10" s="16">
        <v>0</v>
      </c>
      <c r="I10" s="18">
        <f t="shared" si="1"/>
        <v>0</v>
      </c>
      <c r="J10" s="16">
        <v>1</v>
      </c>
      <c r="K10" s="18">
        <f t="shared" si="3"/>
        <v>50000</v>
      </c>
      <c r="L10" s="16">
        <v>1</v>
      </c>
      <c r="M10" s="18">
        <f t="shared" si="4"/>
        <v>50000</v>
      </c>
      <c r="N10" s="16">
        <v>1</v>
      </c>
      <c r="O10" s="18">
        <f t="shared" si="5"/>
        <v>50000</v>
      </c>
    </row>
    <row r="11" spans="2:15" ht="15.5" x14ac:dyDescent="0.35">
      <c r="B11" s="6" t="s">
        <v>5</v>
      </c>
      <c r="C11" s="4"/>
      <c r="D11" s="37"/>
      <c r="E11" s="38">
        <v>100</v>
      </c>
      <c r="F11" s="17">
        <f t="shared" si="0"/>
        <v>0</v>
      </c>
      <c r="G11" s="18">
        <f t="shared" si="2"/>
        <v>0</v>
      </c>
      <c r="H11" s="16">
        <v>0</v>
      </c>
      <c r="I11" s="18">
        <f t="shared" si="1"/>
        <v>0</v>
      </c>
      <c r="J11" s="16">
        <v>1</v>
      </c>
      <c r="K11" s="18">
        <f t="shared" si="3"/>
        <v>0</v>
      </c>
      <c r="L11" s="16">
        <v>1</v>
      </c>
      <c r="M11" s="18">
        <f t="shared" si="4"/>
        <v>0</v>
      </c>
      <c r="N11" s="16">
        <v>1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100</v>
      </c>
      <c r="F12" s="20">
        <f t="shared" si="0"/>
        <v>0</v>
      </c>
      <c r="G12" s="18">
        <f t="shared" si="2"/>
        <v>0</v>
      </c>
      <c r="H12" s="19">
        <v>0</v>
      </c>
      <c r="I12" s="21">
        <f t="shared" si="1"/>
        <v>0</v>
      </c>
      <c r="J12" s="19">
        <v>1</v>
      </c>
      <c r="K12" s="21">
        <f t="shared" si="3"/>
        <v>0</v>
      </c>
      <c r="L12" s="19">
        <v>1</v>
      </c>
      <c r="M12" s="21">
        <f t="shared" si="4"/>
        <v>0</v>
      </c>
      <c r="N12" s="19">
        <v>1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700</v>
      </c>
      <c r="E13" s="25"/>
      <c r="F13" s="25">
        <f>F8+F9+F10+F11+F12</f>
        <v>70000</v>
      </c>
      <c r="G13" s="26">
        <f>G8+G9+G10+G11+G12</f>
        <v>70000</v>
      </c>
      <c r="H13" s="24"/>
      <c r="I13" s="26">
        <f>I8+I9+I10+I11+I12</f>
        <v>0</v>
      </c>
      <c r="J13" s="24"/>
      <c r="K13" s="26">
        <f>K8+K9+K10+K11+K12</f>
        <v>70000</v>
      </c>
      <c r="L13" s="24"/>
      <c r="M13" s="26">
        <f>M8+M9+M10+M11+M12</f>
        <v>70000</v>
      </c>
      <c r="N13" s="24"/>
      <c r="O13" s="26">
        <f>O8+O9+O10+O11+O12</f>
        <v>70000</v>
      </c>
    </row>
    <row r="14" spans="2:15" ht="18.75" customHeight="1" x14ac:dyDescent="0.35">
      <c r="B14" s="8" t="s">
        <v>87</v>
      </c>
      <c r="C14" s="5">
        <v>45536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>
        <v>300</v>
      </c>
      <c r="E15" s="38">
        <v>100</v>
      </c>
      <c r="F15" s="17">
        <f t="shared" si="0"/>
        <v>30000</v>
      </c>
      <c r="G15" s="18">
        <f>F15</f>
        <v>30000</v>
      </c>
      <c r="H15" s="16">
        <v>0</v>
      </c>
      <c r="I15" s="18">
        <f t="shared" si="1"/>
        <v>0</v>
      </c>
      <c r="J15" s="16">
        <v>1</v>
      </c>
      <c r="K15" s="18">
        <f t="shared" si="3"/>
        <v>30000</v>
      </c>
      <c r="L15" s="16">
        <v>1</v>
      </c>
      <c r="M15" s="18">
        <f t="shared" si="4"/>
        <v>30000</v>
      </c>
      <c r="N15" s="16">
        <v>1</v>
      </c>
      <c r="O15" s="18">
        <f t="shared" si="5"/>
        <v>30000</v>
      </c>
    </row>
    <row r="16" spans="2:15" ht="15.5" x14ac:dyDescent="0.35">
      <c r="B16" s="6" t="s">
        <v>3</v>
      </c>
      <c r="C16" s="4"/>
      <c r="D16" s="37"/>
      <c r="E16" s="38">
        <v>100</v>
      </c>
      <c r="F16" s="17">
        <f t="shared" si="0"/>
        <v>0</v>
      </c>
      <c r="G16" s="18">
        <f t="shared" ref="G16:G19" si="6">F16</f>
        <v>0</v>
      </c>
      <c r="H16" s="16">
        <v>0</v>
      </c>
      <c r="I16" s="18">
        <f t="shared" si="1"/>
        <v>0</v>
      </c>
      <c r="J16" s="16">
        <v>1</v>
      </c>
      <c r="K16" s="18">
        <f t="shared" si="3"/>
        <v>0</v>
      </c>
      <c r="L16" s="16">
        <v>1</v>
      </c>
      <c r="M16" s="18">
        <f t="shared" si="4"/>
        <v>0</v>
      </c>
      <c r="N16" s="16">
        <v>1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100</v>
      </c>
      <c r="F17" s="17">
        <f t="shared" si="0"/>
        <v>0</v>
      </c>
      <c r="G17" s="18">
        <f t="shared" si="6"/>
        <v>0</v>
      </c>
      <c r="H17" s="16">
        <v>0</v>
      </c>
      <c r="I17" s="18">
        <f t="shared" si="1"/>
        <v>0</v>
      </c>
      <c r="J17" s="16">
        <v>1</v>
      </c>
      <c r="K17" s="18">
        <f t="shared" si="3"/>
        <v>0</v>
      </c>
      <c r="L17" s="16">
        <v>1</v>
      </c>
      <c r="M17" s="18">
        <f t="shared" si="4"/>
        <v>0</v>
      </c>
      <c r="N17" s="16">
        <v>1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100</v>
      </c>
      <c r="F18" s="17">
        <f t="shared" si="0"/>
        <v>0</v>
      </c>
      <c r="G18" s="18">
        <f t="shared" si="6"/>
        <v>0</v>
      </c>
      <c r="H18" s="16">
        <v>0</v>
      </c>
      <c r="I18" s="18">
        <f t="shared" si="1"/>
        <v>0</v>
      </c>
      <c r="J18" s="16">
        <v>1</v>
      </c>
      <c r="K18" s="18">
        <f t="shared" si="3"/>
        <v>0</v>
      </c>
      <c r="L18" s="16">
        <v>1</v>
      </c>
      <c r="M18" s="18">
        <f t="shared" si="4"/>
        <v>0</v>
      </c>
      <c r="N18" s="16">
        <v>1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100</v>
      </c>
      <c r="F19" s="17">
        <f t="shared" si="0"/>
        <v>0</v>
      </c>
      <c r="G19" s="18">
        <f t="shared" si="6"/>
        <v>0</v>
      </c>
      <c r="H19" s="19">
        <v>0</v>
      </c>
      <c r="I19" s="18">
        <f t="shared" si="1"/>
        <v>0</v>
      </c>
      <c r="J19" s="19">
        <v>1</v>
      </c>
      <c r="K19" s="18">
        <f t="shared" si="3"/>
        <v>0</v>
      </c>
      <c r="L19" s="19">
        <v>1</v>
      </c>
      <c r="M19" s="18">
        <f t="shared" si="4"/>
        <v>0</v>
      </c>
      <c r="N19" s="19">
        <v>1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300</v>
      </c>
      <c r="E20" s="25"/>
      <c r="F20" s="25">
        <f>F15+F16+F17+F18+F19</f>
        <v>30000</v>
      </c>
      <c r="G20" s="26">
        <f>G15+G16+G17+G18+G19</f>
        <v>30000</v>
      </c>
      <c r="H20" s="24"/>
      <c r="I20" s="26">
        <f>I15+I16+I17+I18+I19</f>
        <v>0</v>
      </c>
      <c r="J20" s="24"/>
      <c r="K20" s="26">
        <f>K15+K16+K17+K18+K19</f>
        <v>30000</v>
      </c>
      <c r="L20" s="24"/>
      <c r="M20" s="26">
        <f>M15+M16+M17+M18+M19</f>
        <v>30000</v>
      </c>
      <c r="N20" s="24"/>
      <c r="O20" s="26">
        <f>O15+O16+O17+O18+O19</f>
        <v>30000</v>
      </c>
    </row>
    <row r="21" spans="2:15" ht="21.75" customHeight="1" x14ac:dyDescent="0.35">
      <c r="B21" s="8" t="s">
        <v>86</v>
      </c>
      <c r="C21" s="5">
        <v>45536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100</v>
      </c>
      <c r="F22" s="17">
        <f t="shared" si="0"/>
        <v>0</v>
      </c>
      <c r="G22" s="18">
        <f>F22</f>
        <v>0</v>
      </c>
      <c r="H22" s="16">
        <v>0</v>
      </c>
      <c r="I22" s="18">
        <f t="shared" si="1"/>
        <v>0</v>
      </c>
      <c r="J22" s="16">
        <v>1</v>
      </c>
      <c r="K22" s="18">
        <f t="shared" si="3"/>
        <v>0</v>
      </c>
      <c r="L22" s="16">
        <v>1</v>
      </c>
      <c r="M22" s="18">
        <f t="shared" si="4"/>
        <v>0</v>
      </c>
      <c r="N22" s="16">
        <v>1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100</v>
      </c>
      <c r="F23" s="17">
        <f t="shared" si="0"/>
        <v>0</v>
      </c>
      <c r="G23" s="18">
        <f t="shared" ref="G23:G26" si="7">F23</f>
        <v>0</v>
      </c>
      <c r="H23" s="16">
        <v>0</v>
      </c>
      <c r="I23" s="18">
        <f t="shared" si="1"/>
        <v>0</v>
      </c>
      <c r="J23" s="16">
        <v>1</v>
      </c>
      <c r="K23" s="18">
        <f t="shared" si="3"/>
        <v>0</v>
      </c>
      <c r="L23" s="16">
        <v>1</v>
      </c>
      <c r="M23" s="18">
        <f t="shared" si="4"/>
        <v>0</v>
      </c>
      <c r="N23" s="16">
        <v>1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/>
      <c r="E24" s="38">
        <v>100</v>
      </c>
      <c r="F24" s="17">
        <f t="shared" si="0"/>
        <v>0</v>
      </c>
      <c r="G24" s="18">
        <f t="shared" si="7"/>
        <v>0</v>
      </c>
      <c r="H24" s="16">
        <v>0</v>
      </c>
      <c r="I24" s="18">
        <f t="shared" si="1"/>
        <v>0</v>
      </c>
      <c r="J24" s="16">
        <v>1</v>
      </c>
      <c r="K24" s="18">
        <f t="shared" si="3"/>
        <v>0</v>
      </c>
      <c r="L24" s="16">
        <v>1</v>
      </c>
      <c r="M24" s="18">
        <f t="shared" si="4"/>
        <v>0</v>
      </c>
      <c r="N24" s="16">
        <v>1</v>
      </c>
      <c r="O24" s="18">
        <f t="shared" si="5"/>
        <v>0</v>
      </c>
    </row>
    <row r="25" spans="2:15" ht="15.5" x14ac:dyDescent="0.35">
      <c r="B25" s="6" t="s">
        <v>5</v>
      </c>
      <c r="C25" s="4"/>
      <c r="D25" s="37"/>
      <c r="E25" s="38">
        <v>100</v>
      </c>
      <c r="F25" s="17">
        <f t="shared" si="0"/>
        <v>0</v>
      </c>
      <c r="G25" s="18">
        <f t="shared" si="7"/>
        <v>0</v>
      </c>
      <c r="H25" s="16">
        <v>0</v>
      </c>
      <c r="I25" s="18">
        <f t="shared" si="1"/>
        <v>0</v>
      </c>
      <c r="J25" s="16">
        <v>1</v>
      </c>
      <c r="K25" s="18">
        <f t="shared" si="3"/>
        <v>0</v>
      </c>
      <c r="L25" s="16">
        <v>1</v>
      </c>
      <c r="M25" s="18">
        <f t="shared" si="4"/>
        <v>0</v>
      </c>
      <c r="N25" s="16">
        <v>1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/>
      <c r="E26" s="38">
        <v>100</v>
      </c>
      <c r="F26" s="17">
        <f t="shared" si="0"/>
        <v>0</v>
      </c>
      <c r="G26" s="18">
        <f t="shared" si="7"/>
        <v>0</v>
      </c>
      <c r="H26" s="19">
        <v>0</v>
      </c>
      <c r="I26" s="18">
        <f t="shared" si="1"/>
        <v>0</v>
      </c>
      <c r="J26" s="19">
        <v>1</v>
      </c>
      <c r="K26" s="18">
        <f t="shared" si="3"/>
        <v>0</v>
      </c>
      <c r="L26" s="19">
        <v>1</v>
      </c>
      <c r="M26" s="18">
        <f t="shared" si="4"/>
        <v>0</v>
      </c>
      <c r="N26" s="19">
        <v>1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0</v>
      </c>
      <c r="E27" s="30"/>
      <c r="F27" s="30">
        <f>F22+F23+F24+F25+F26</f>
        <v>0</v>
      </c>
      <c r="G27" s="31">
        <f>G22+G23+G24+G25+G26</f>
        <v>0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0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8">J13+J20+J27</f>
        <v>0</v>
      </c>
      <c r="K28" s="34">
        <f t="shared" si="8"/>
        <v>100000</v>
      </c>
      <c r="L28" s="34">
        <f t="shared" si="8"/>
        <v>0</v>
      </c>
      <c r="M28" s="34">
        <f t="shared" si="8"/>
        <v>100000</v>
      </c>
      <c r="N28" s="34">
        <f t="shared" si="8"/>
        <v>0</v>
      </c>
      <c r="O28" s="35">
        <f t="shared" si="8"/>
        <v>100000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O35"/>
  <sheetViews>
    <sheetView workbookViewId="0">
      <selection activeCell="N5" sqref="N5:N6"/>
    </sheetView>
  </sheetViews>
  <sheetFormatPr defaultRowHeight="14.5" x14ac:dyDescent="0.35"/>
  <cols>
    <col min="2" max="2" width="36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65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50</v>
      </c>
      <c r="E5" s="94" t="s">
        <v>51</v>
      </c>
      <c r="F5" s="94" t="s">
        <v>52</v>
      </c>
      <c r="G5" s="94" t="s">
        <v>52</v>
      </c>
      <c r="H5" s="84" t="s">
        <v>106</v>
      </c>
      <c r="I5" s="86" t="s">
        <v>11</v>
      </c>
      <c r="J5" s="77" t="s">
        <v>109</v>
      </c>
      <c r="K5" s="79" t="s">
        <v>12</v>
      </c>
      <c r="L5" s="84" t="s">
        <v>108</v>
      </c>
      <c r="M5" s="86" t="s">
        <v>13</v>
      </c>
      <c r="N5" s="77" t="s">
        <v>110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5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49</v>
      </c>
      <c r="C7" s="5">
        <v>45170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50000</v>
      </c>
      <c r="F8" s="17">
        <f t="shared" ref="F8:F26" si="0">D8*E8</f>
        <v>0</v>
      </c>
      <c r="G8" s="18">
        <f>F8</f>
        <v>0</v>
      </c>
      <c r="H8" s="16">
        <v>4</v>
      </c>
      <c r="I8" s="18">
        <f t="shared" ref="I8:I26" si="1">G8*H8</f>
        <v>0</v>
      </c>
      <c r="J8" s="16">
        <v>12</v>
      </c>
      <c r="K8" s="18">
        <f>J8*G8</f>
        <v>0</v>
      </c>
      <c r="L8" s="16">
        <v>12</v>
      </c>
      <c r="M8" s="18">
        <f>L8*G8</f>
        <v>0</v>
      </c>
      <c r="N8" s="16">
        <v>12</v>
      </c>
      <c r="O8" s="18">
        <f>N8*G8</f>
        <v>0</v>
      </c>
    </row>
    <row r="9" spans="2:15" ht="15.5" x14ac:dyDescent="0.35">
      <c r="B9" s="6" t="s">
        <v>3</v>
      </c>
      <c r="C9" s="4"/>
      <c r="D9" s="37"/>
      <c r="E9" s="38">
        <v>50000</v>
      </c>
      <c r="F9" s="17">
        <f t="shared" si="0"/>
        <v>0</v>
      </c>
      <c r="G9" s="18">
        <f t="shared" ref="G9:G12" si="2">F9</f>
        <v>0</v>
      </c>
      <c r="H9" s="16">
        <v>4</v>
      </c>
      <c r="I9" s="18">
        <f t="shared" si="1"/>
        <v>0</v>
      </c>
      <c r="J9" s="16">
        <v>12</v>
      </c>
      <c r="K9" s="18">
        <f t="shared" ref="K9:K26" si="3">J9*G9</f>
        <v>0</v>
      </c>
      <c r="L9" s="16">
        <v>12</v>
      </c>
      <c r="M9" s="18">
        <f t="shared" ref="M9:M26" si="4">L9*G9</f>
        <v>0</v>
      </c>
      <c r="N9" s="16">
        <v>12</v>
      </c>
      <c r="O9" s="18">
        <f t="shared" ref="O9:O26" si="5">N9*G9</f>
        <v>0</v>
      </c>
    </row>
    <row r="10" spans="2:15" ht="15.5" x14ac:dyDescent="0.35">
      <c r="B10" s="6" t="s">
        <v>4</v>
      </c>
      <c r="C10" s="4"/>
      <c r="D10" s="37"/>
      <c r="E10" s="38">
        <v>50000</v>
      </c>
      <c r="F10" s="17">
        <f t="shared" si="0"/>
        <v>0</v>
      </c>
      <c r="G10" s="18">
        <f t="shared" si="2"/>
        <v>0</v>
      </c>
      <c r="H10" s="16">
        <v>4</v>
      </c>
      <c r="I10" s="18">
        <f t="shared" si="1"/>
        <v>0</v>
      </c>
      <c r="J10" s="16">
        <v>12</v>
      </c>
      <c r="K10" s="18">
        <f t="shared" si="3"/>
        <v>0</v>
      </c>
      <c r="L10" s="16">
        <v>12</v>
      </c>
      <c r="M10" s="18">
        <f t="shared" si="4"/>
        <v>0</v>
      </c>
      <c r="N10" s="16">
        <v>12</v>
      </c>
      <c r="O10" s="18">
        <f t="shared" si="5"/>
        <v>0</v>
      </c>
    </row>
    <row r="11" spans="2:15" ht="15.5" x14ac:dyDescent="0.35">
      <c r="B11" s="6" t="s">
        <v>5</v>
      </c>
      <c r="C11" s="4"/>
      <c r="D11" s="37"/>
      <c r="E11" s="38">
        <v>50000</v>
      </c>
      <c r="F11" s="17">
        <f t="shared" si="0"/>
        <v>0</v>
      </c>
      <c r="G11" s="18">
        <f t="shared" si="2"/>
        <v>0</v>
      </c>
      <c r="H11" s="16">
        <v>4</v>
      </c>
      <c r="I11" s="18">
        <f t="shared" si="1"/>
        <v>0</v>
      </c>
      <c r="J11" s="16">
        <v>12</v>
      </c>
      <c r="K11" s="18">
        <f t="shared" si="3"/>
        <v>0</v>
      </c>
      <c r="L11" s="16">
        <v>12</v>
      </c>
      <c r="M11" s="18">
        <f t="shared" si="4"/>
        <v>0</v>
      </c>
      <c r="N11" s="16">
        <v>12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50000</v>
      </c>
      <c r="F12" s="20">
        <f t="shared" si="0"/>
        <v>0</v>
      </c>
      <c r="G12" s="18">
        <f t="shared" si="2"/>
        <v>0</v>
      </c>
      <c r="H12" s="19">
        <v>4</v>
      </c>
      <c r="I12" s="21">
        <f t="shared" si="1"/>
        <v>0</v>
      </c>
      <c r="J12" s="19">
        <v>12</v>
      </c>
      <c r="K12" s="21">
        <f t="shared" si="3"/>
        <v>0</v>
      </c>
      <c r="L12" s="19">
        <v>12</v>
      </c>
      <c r="M12" s="21">
        <f t="shared" si="4"/>
        <v>0</v>
      </c>
      <c r="N12" s="19">
        <v>12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0</v>
      </c>
      <c r="E13" s="25"/>
      <c r="F13" s="25">
        <f>F8+F9+F10+F11+F12</f>
        <v>0</v>
      </c>
      <c r="G13" s="26">
        <f>G8+G9+G10+G11+G12</f>
        <v>0</v>
      </c>
      <c r="H13" s="24"/>
      <c r="I13" s="26">
        <f>I8+I9+I10+I11+I12</f>
        <v>0</v>
      </c>
      <c r="J13" s="24"/>
      <c r="K13" s="26">
        <f>K8+K9+K10+K11+K12</f>
        <v>0</v>
      </c>
      <c r="L13" s="24"/>
      <c r="M13" s="26">
        <f>M8+M9+M10+M11+M12</f>
        <v>0</v>
      </c>
      <c r="N13" s="24"/>
      <c r="O13" s="26">
        <f>O8+O9+O10+O11+O12</f>
        <v>0</v>
      </c>
    </row>
    <row r="14" spans="2:15" ht="18.75" customHeight="1" x14ac:dyDescent="0.35">
      <c r="B14" s="8" t="s">
        <v>85</v>
      </c>
      <c r="C14" s="5">
        <v>45901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/>
      <c r="E15" s="38">
        <v>50000</v>
      </c>
      <c r="F15" s="17">
        <f t="shared" si="0"/>
        <v>0</v>
      </c>
      <c r="G15" s="18">
        <f>F15</f>
        <v>0</v>
      </c>
      <c r="H15" s="16">
        <v>0</v>
      </c>
      <c r="I15" s="18">
        <f t="shared" si="1"/>
        <v>0</v>
      </c>
      <c r="J15" s="16">
        <v>0</v>
      </c>
      <c r="K15" s="18">
        <f t="shared" si="3"/>
        <v>0</v>
      </c>
      <c r="L15" s="16">
        <v>4</v>
      </c>
      <c r="M15" s="18">
        <f t="shared" si="4"/>
        <v>0</v>
      </c>
      <c r="N15" s="16">
        <v>12</v>
      </c>
      <c r="O15" s="18">
        <f t="shared" si="5"/>
        <v>0</v>
      </c>
    </row>
    <row r="16" spans="2:15" ht="15.5" x14ac:dyDescent="0.35">
      <c r="B16" s="6" t="s">
        <v>3</v>
      </c>
      <c r="C16" s="4"/>
      <c r="D16" s="37"/>
      <c r="E16" s="38">
        <v>50000</v>
      </c>
      <c r="F16" s="17">
        <f t="shared" si="0"/>
        <v>0</v>
      </c>
      <c r="G16" s="18">
        <f t="shared" ref="G16:G19" si="6">F16</f>
        <v>0</v>
      </c>
      <c r="H16" s="16">
        <v>0</v>
      </c>
      <c r="I16" s="18">
        <f t="shared" si="1"/>
        <v>0</v>
      </c>
      <c r="J16" s="16">
        <v>0</v>
      </c>
      <c r="K16" s="18">
        <f t="shared" si="3"/>
        <v>0</v>
      </c>
      <c r="L16" s="16">
        <v>4</v>
      </c>
      <c r="M16" s="18">
        <f t="shared" si="4"/>
        <v>0</v>
      </c>
      <c r="N16" s="16">
        <v>12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50000</v>
      </c>
      <c r="F17" s="17">
        <f t="shared" si="0"/>
        <v>0</v>
      </c>
      <c r="G17" s="18">
        <f t="shared" si="6"/>
        <v>0</v>
      </c>
      <c r="H17" s="16">
        <v>0</v>
      </c>
      <c r="I17" s="18">
        <f t="shared" si="1"/>
        <v>0</v>
      </c>
      <c r="J17" s="16">
        <v>0</v>
      </c>
      <c r="K17" s="18">
        <f t="shared" si="3"/>
        <v>0</v>
      </c>
      <c r="L17" s="16">
        <v>4</v>
      </c>
      <c r="M17" s="18">
        <f t="shared" si="4"/>
        <v>0</v>
      </c>
      <c r="N17" s="16">
        <v>12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50000</v>
      </c>
      <c r="F18" s="17">
        <f t="shared" si="0"/>
        <v>0</v>
      </c>
      <c r="G18" s="18">
        <f t="shared" si="6"/>
        <v>0</v>
      </c>
      <c r="H18" s="16">
        <v>0</v>
      </c>
      <c r="I18" s="18">
        <f t="shared" si="1"/>
        <v>0</v>
      </c>
      <c r="J18" s="16">
        <v>0</v>
      </c>
      <c r="K18" s="18">
        <f t="shared" si="3"/>
        <v>0</v>
      </c>
      <c r="L18" s="16">
        <v>4</v>
      </c>
      <c r="M18" s="18">
        <f t="shared" si="4"/>
        <v>0</v>
      </c>
      <c r="N18" s="16">
        <v>12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50000</v>
      </c>
      <c r="F19" s="17">
        <f t="shared" si="0"/>
        <v>0</v>
      </c>
      <c r="G19" s="18">
        <f t="shared" si="6"/>
        <v>0</v>
      </c>
      <c r="H19" s="16">
        <v>0</v>
      </c>
      <c r="I19" s="18">
        <f t="shared" si="1"/>
        <v>0</v>
      </c>
      <c r="J19" s="16">
        <v>0</v>
      </c>
      <c r="K19" s="18">
        <f t="shared" si="3"/>
        <v>0</v>
      </c>
      <c r="L19" s="16">
        <v>4</v>
      </c>
      <c r="M19" s="18">
        <f t="shared" si="4"/>
        <v>0</v>
      </c>
      <c r="N19" s="16">
        <v>12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0</v>
      </c>
      <c r="E20" s="25"/>
      <c r="F20" s="25">
        <f>F15+F16+F17+F18+F19</f>
        <v>0</v>
      </c>
      <c r="G20" s="26">
        <f>G15+G16+G17+G18+G19</f>
        <v>0</v>
      </c>
      <c r="H20" s="24"/>
      <c r="I20" s="26">
        <f>I15+I16+I17+I18+I19</f>
        <v>0</v>
      </c>
      <c r="J20" s="24"/>
      <c r="K20" s="26">
        <f>K15+K16+K17+K18+K19</f>
        <v>0</v>
      </c>
      <c r="L20" s="24"/>
      <c r="M20" s="26">
        <f>M15+M16+M17+M18+M19</f>
        <v>0</v>
      </c>
      <c r="N20" s="24"/>
      <c r="O20" s="26">
        <f>O15+O16+O17+O18+O19</f>
        <v>0</v>
      </c>
    </row>
    <row r="21" spans="2:15" ht="21.75" customHeight="1" x14ac:dyDescent="0.35">
      <c r="B21" s="8" t="s">
        <v>84</v>
      </c>
      <c r="C21" s="5">
        <v>46266</v>
      </c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50000</v>
      </c>
      <c r="F22" s="17">
        <f t="shared" si="0"/>
        <v>0</v>
      </c>
      <c r="G22" s="18">
        <f>F22</f>
        <v>0</v>
      </c>
      <c r="H22" s="16">
        <v>0</v>
      </c>
      <c r="I22" s="18">
        <f t="shared" si="1"/>
        <v>0</v>
      </c>
      <c r="J22" s="16">
        <v>0</v>
      </c>
      <c r="K22" s="18">
        <f t="shared" si="3"/>
        <v>0</v>
      </c>
      <c r="L22" s="16">
        <v>0</v>
      </c>
      <c r="M22" s="18">
        <f t="shared" si="4"/>
        <v>0</v>
      </c>
      <c r="N22" s="16">
        <v>4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50000</v>
      </c>
      <c r="F23" s="17">
        <f t="shared" si="0"/>
        <v>0</v>
      </c>
      <c r="G23" s="18">
        <f t="shared" ref="G23:G26" si="7">F23</f>
        <v>0</v>
      </c>
      <c r="H23" s="16">
        <v>0</v>
      </c>
      <c r="I23" s="18">
        <f t="shared" si="1"/>
        <v>0</v>
      </c>
      <c r="J23" s="16">
        <v>0</v>
      </c>
      <c r="K23" s="18">
        <f t="shared" si="3"/>
        <v>0</v>
      </c>
      <c r="L23" s="16">
        <v>0</v>
      </c>
      <c r="M23" s="18">
        <f t="shared" si="4"/>
        <v>0</v>
      </c>
      <c r="N23" s="16">
        <v>4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/>
      <c r="E24" s="38">
        <v>50000</v>
      </c>
      <c r="F24" s="17">
        <f t="shared" si="0"/>
        <v>0</v>
      </c>
      <c r="G24" s="18">
        <f t="shared" si="7"/>
        <v>0</v>
      </c>
      <c r="H24" s="16">
        <v>0</v>
      </c>
      <c r="I24" s="18">
        <f t="shared" si="1"/>
        <v>0</v>
      </c>
      <c r="J24" s="16">
        <v>0</v>
      </c>
      <c r="K24" s="18">
        <f t="shared" si="3"/>
        <v>0</v>
      </c>
      <c r="L24" s="16">
        <v>0</v>
      </c>
      <c r="M24" s="18">
        <f t="shared" si="4"/>
        <v>0</v>
      </c>
      <c r="N24" s="16">
        <v>4</v>
      </c>
      <c r="O24" s="18">
        <f t="shared" si="5"/>
        <v>0</v>
      </c>
    </row>
    <row r="25" spans="2:15" ht="15.5" x14ac:dyDescent="0.35">
      <c r="B25" s="6" t="s">
        <v>5</v>
      </c>
      <c r="C25" s="4"/>
      <c r="D25" s="37"/>
      <c r="E25" s="38">
        <v>50000</v>
      </c>
      <c r="F25" s="17">
        <f t="shared" si="0"/>
        <v>0</v>
      </c>
      <c r="G25" s="18">
        <f t="shared" si="7"/>
        <v>0</v>
      </c>
      <c r="H25" s="16">
        <v>0</v>
      </c>
      <c r="I25" s="18">
        <f t="shared" si="1"/>
        <v>0</v>
      </c>
      <c r="J25" s="16">
        <v>0</v>
      </c>
      <c r="K25" s="18">
        <f t="shared" si="3"/>
        <v>0</v>
      </c>
      <c r="L25" s="16">
        <v>0</v>
      </c>
      <c r="M25" s="18">
        <f t="shared" si="4"/>
        <v>0</v>
      </c>
      <c r="N25" s="16">
        <v>4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/>
      <c r="E26" s="38">
        <v>50000</v>
      </c>
      <c r="F26" s="17">
        <f t="shared" si="0"/>
        <v>0</v>
      </c>
      <c r="G26" s="18">
        <f t="shared" si="7"/>
        <v>0</v>
      </c>
      <c r="H26" s="16">
        <v>0</v>
      </c>
      <c r="I26" s="18">
        <f t="shared" si="1"/>
        <v>0</v>
      </c>
      <c r="J26" s="16">
        <v>0</v>
      </c>
      <c r="K26" s="18">
        <f t="shared" si="3"/>
        <v>0</v>
      </c>
      <c r="L26" s="16">
        <v>0</v>
      </c>
      <c r="M26" s="18">
        <f t="shared" si="4"/>
        <v>0</v>
      </c>
      <c r="N26" s="16">
        <v>4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0</v>
      </c>
      <c r="E27" s="30"/>
      <c r="F27" s="30">
        <f>F22+F23+F24+F25+F26</f>
        <v>0</v>
      </c>
      <c r="G27" s="31">
        <f>G22+G23+G24+G25+G26</f>
        <v>0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0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8">J13+J20+J27</f>
        <v>0</v>
      </c>
      <c r="K28" s="34">
        <f t="shared" si="8"/>
        <v>0</v>
      </c>
      <c r="L28" s="34">
        <f t="shared" si="8"/>
        <v>0</v>
      </c>
      <c r="M28" s="34">
        <f t="shared" si="8"/>
        <v>0</v>
      </c>
      <c r="N28" s="34">
        <f t="shared" si="8"/>
        <v>0</v>
      </c>
      <c r="O28" s="35">
        <f t="shared" si="8"/>
        <v>0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O35"/>
  <sheetViews>
    <sheetView topLeftCell="C18" workbookViewId="0">
      <selection activeCell="H22" sqref="H22:H26"/>
    </sheetView>
  </sheetViews>
  <sheetFormatPr defaultRowHeight="14.5" x14ac:dyDescent="0.35"/>
  <cols>
    <col min="2" max="2" width="36" customWidth="1"/>
    <col min="4" max="4" width="11.5429687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66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54</v>
      </c>
      <c r="E5" s="94" t="s">
        <v>55</v>
      </c>
      <c r="F5" s="94" t="s">
        <v>30</v>
      </c>
      <c r="G5" s="94" t="s">
        <v>30</v>
      </c>
      <c r="H5" s="84" t="s">
        <v>106</v>
      </c>
      <c r="I5" s="86" t="s">
        <v>11</v>
      </c>
      <c r="J5" s="77" t="s">
        <v>107</v>
      </c>
      <c r="K5" s="79" t="s">
        <v>12</v>
      </c>
      <c r="L5" s="84" t="s">
        <v>108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5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53</v>
      </c>
      <c r="C7" s="5"/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1000</v>
      </c>
      <c r="F8" s="17">
        <f t="shared" ref="F8:F26" si="0">D8*E8</f>
        <v>0</v>
      </c>
      <c r="G8" s="18">
        <f>F8</f>
        <v>0</v>
      </c>
      <c r="H8" s="16">
        <v>0</v>
      </c>
      <c r="I8" s="18">
        <f t="shared" ref="I8:I26" si="1">G8*H8</f>
        <v>0</v>
      </c>
      <c r="J8" s="16">
        <v>0</v>
      </c>
      <c r="K8" s="18">
        <f>J8*G8</f>
        <v>0</v>
      </c>
      <c r="L8" s="16">
        <v>0</v>
      </c>
      <c r="M8" s="18">
        <f>L8*G8</f>
        <v>0</v>
      </c>
      <c r="N8" s="16">
        <v>0</v>
      </c>
      <c r="O8" s="18">
        <f>N8*G8</f>
        <v>0</v>
      </c>
    </row>
    <row r="9" spans="2:15" ht="15.5" x14ac:dyDescent="0.35">
      <c r="B9" s="6" t="s">
        <v>3</v>
      </c>
      <c r="C9" s="4"/>
      <c r="D9" s="37"/>
      <c r="E9" s="38">
        <v>1000</v>
      </c>
      <c r="F9" s="17">
        <f t="shared" si="0"/>
        <v>0</v>
      </c>
      <c r="G9" s="18">
        <f t="shared" ref="G9:G12" si="2">F9</f>
        <v>0</v>
      </c>
      <c r="H9" s="16">
        <v>0</v>
      </c>
      <c r="I9" s="18">
        <f t="shared" si="1"/>
        <v>0</v>
      </c>
      <c r="J9" s="16">
        <v>0</v>
      </c>
      <c r="K9" s="18">
        <f t="shared" ref="K9:K26" si="3">J9*G9</f>
        <v>0</v>
      </c>
      <c r="L9" s="16">
        <v>0</v>
      </c>
      <c r="M9" s="18">
        <f t="shared" ref="M9:M26" si="4">L9*G9</f>
        <v>0</v>
      </c>
      <c r="N9" s="16">
        <v>0</v>
      </c>
      <c r="O9" s="18">
        <f t="shared" ref="O9:O26" si="5">N9*G9</f>
        <v>0</v>
      </c>
    </row>
    <row r="10" spans="2:15" ht="15.5" x14ac:dyDescent="0.35">
      <c r="B10" s="6" t="s">
        <v>4</v>
      </c>
      <c r="C10" s="4"/>
      <c r="D10" s="37"/>
      <c r="E10" s="38">
        <v>1000</v>
      </c>
      <c r="F10" s="17">
        <f t="shared" si="0"/>
        <v>0</v>
      </c>
      <c r="G10" s="18">
        <f t="shared" si="2"/>
        <v>0</v>
      </c>
      <c r="H10" s="16">
        <v>0</v>
      </c>
      <c r="I10" s="18">
        <f t="shared" si="1"/>
        <v>0</v>
      </c>
      <c r="J10" s="16">
        <v>0</v>
      </c>
      <c r="K10" s="18">
        <f t="shared" si="3"/>
        <v>0</v>
      </c>
      <c r="L10" s="16">
        <v>0</v>
      </c>
      <c r="M10" s="18">
        <f t="shared" si="4"/>
        <v>0</v>
      </c>
      <c r="N10" s="16">
        <v>0</v>
      </c>
      <c r="O10" s="18">
        <f t="shared" si="5"/>
        <v>0</v>
      </c>
    </row>
    <row r="11" spans="2:15" ht="15.5" x14ac:dyDescent="0.35">
      <c r="B11" s="6" t="s">
        <v>5</v>
      </c>
      <c r="C11" s="4"/>
      <c r="D11" s="37"/>
      <c r="E11" s="38">
        <v>1000</v>
      </c>
      <c r="F11" s="17">
        <f t="shared" si="0"/>
        <v>0</v>
      </c>
      <c r="G11" s="18">
        <f t="shared" si="2"/>
        <v>0</v>
      </c>
      <c r="H11" s="16">
        <v>0</v>
      </c>
      <c r="I11" s="18">
        <f t="shared" si="1"/>
        <v>0</v>
      </c>
      <c r="J11" s="16">
        <v>0</v>
      </c>
      <c r="K11" s="18">
        <f t="shared" si="3"/>
        <v>0</v>
      </c>
      <c r="L11" s="16">
        <v>0</v>
      </c>
      <c r="M11" s="18">
        <f t="shared" si="4"/>
        <v>0</v>
      </c>
      <c r="N11" s="16">
        <v>0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1000</v>
      </c>
      <c r="F12" s="20">
        <f t="shared" si="0"/>
        <v>0</v>
      </c>
      <c r="G12" s="18">
        <f t="shared" si="2"/>
        <v>0</v>
      </c>
      <c r="H12" s="19">
        <v>0</v>
      </c>
      <c r="I12" s="21">
        <f t="shared" si="1"/>
        <v>0</v>
      </c>
      <c r="J12" s="19">
        <v>0</v>
      </c>
      <c r="K12" s="21">
        <f t="shared" si="3"/>
        <v>0</v>
      </c>
      <c r="L12" s="19">
        <v>0</v>
      </c>
      <c r="M12" s="21">
        <f t="shared" si="4"/>
        <v>0</v>
      </c>
      <c r="N12" s="19">
        <v>0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0</v>
      </c>
      <c r="E13" s="25"/>
      <c r="F13" s="25">
        <f>F8+F9+F10+F11+F12</f>
        <v>0</v>
      </c>
      <c r="G13" s="26">
        <f>G8+G9+G10+G11+G12</f>
        <v>0</v>
      </c>
      <c r="H13" s="24"/>
      <c r="I13" s="26">
        <f>I8+I9+I10+I11+I12</f>
        <v>0</v>
      </c>
      <c r="J13" s="24"/>
      <c r="K13" s="26">
        <f>K8+K9+K10+K11+K12</f>
        <v>0</v>
      </c>
      <c r="L13" s="24"/>
      <c r="M13" s="26">
        <f>M8+M9+M10+M11+M12</f>
        <v>0</v>
      </c>
      <c r="N13" s="24"/>
      <c r="O13" s="26">
        <f>O8+O9+O10+O11+O12</f>
        <v>0</v>
      </c>
    </row>
    <row r="14" spans="2:15" ht="18.75" customHeight="1" x14ac:dyDescent="0.35">
      <c r="B14" s="8" t="s">
        <v>83</v>
      </c>
      <c r="C14" s="5"/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/>
      <c r="E15" s="38">
        <v>1000</v>
      </c>
      <c r="F15" s="17">
        <f t="shared" si="0"/>
        <v>0</v>
      </c>
      <c r="G15" s="18">
        <f>F15</f>
        <v>0</v>
      </c>
      <c r="H15" s="16">
        <v>0</v>
      </c>
      <c r="I15" s="18">
        <f t="shared" si="1"/>
        <v>0</v>
      </c>
      <c r="J15" s="16">
        <v>0</v>
      </c>
      <c r="K15" s="18">
        <f t="shared" si="3"/>
        <v>0</v>
      </c>
      <c r="L15" s="16">
        <v>0</v>
      </c>
      <c r="M15" s="18">
        <f t="shared" si="4"/>
        <v>0</v>
      </c>
      <c r="N15" s="16">
        <v>0</v>
      </c>
      <c r="O15" s="18">
        <f t="shared" si="5"/>
        <v>0</v>
      </c>
    </row>
    <row r="16" spans="2:15" ht="15.5" x14ac:dyDescent="0.35">
      <c r="B16" s="6" t="s">
        <v>3</v>
      </c>
      <c r="C16" s="4"/>
      <c r="D16" s="37"/>
      <c r="E16" s="38">
        <v>1000</v>
      </c>
      <c r="F16" s="17">
        <f t="shared" si="0"/>
        <v>0</v>
      </c>
      <c r="G16" s="18">
        <f t="shared" ref="G16:G19" si="6">F16</f>
        <v>0</v>
      </c>
      <c r="H16" s="16">
        <v>0</v>
      </c>
      <c r="I16" s="18">
        <f t="shared" si="1"/>
        <v>0</v>
      </c>
      <c r="J16" s="16">
        <v>0</v>
      </c>
      <c r="K16" s="18">
        <f t="shared" si="3"/>
        <v>0</v>
      </c>
      <c r="L16" s="16">
        <v>0</v>
      </c>
      <c r="M16" s="18">
        <f t="shared" si="4"/>
        <v>0</v>
      </c>
      <c r="N16" s="16">
        <v>0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1000</v>
      </c>
      <c r="F17" s="17">
        <f t="shared" si="0"/>
        <v>0</v>
      </c>
      <c r="G17" s="18">
        <f t="shared" si="6"/>
        <v>0</v>
      </c>
      <c r="H17" s="16">
        <v>0</v>
      </c>
      <c r="I17" s="18">
        <f t="shared" si="1"/>
        <v>0</v>
      </c>
      <c r="J17" s="16">
        <v>0</v>
      </c>
      <c r="K17" s="18">
        <f t="shared" si="3"/>
        <v>0</v>
      </c>
      <c r="L17" s="16">
        <v>0</v>
      </c>
      <c r="M17" s="18">
        <f t="shared" si="4"/>
        <v>0</v>
      </c>
      <c r="N17" s="16">
        <v>0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1000</v>
      </c>
      <c r="F18" s="17">
        <f t="shared" si="0"/>
        <v>0</v>
      </c>
      <c r="G18" s="18">
        <f t="shared" si="6"/>
        <v>0</v>
      </c>
      <c r="H18" s="16">
        <v>0</v>
      </c>
      <c r="I18" s="18">
        <f t="shared" si="1"/>
        <v>0</v>
      </c>
      <c r="J18" s="16">
        <v>0</v>
      </c>
      <c r="K18" s="18">
        <f t="shared" si="3"/>
        <v>0</v>
      </c>
      <c r="L18" s="16">
        <v>0</v>
      </c>
      <c r="M18" s="18">
        <f t="shared" si="4"/>
        <v>0</v>
      </c>
      <c r="N18" s="16">
        <v>0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1000</v>
      </c>
      <c r="F19" s="17">
        <f t="shared" si="0"/>
        <v>0</v>
      </c>
      <c r="G19" s="18">
        <f t="shared" si="6"/>
        <v>0</v>
      </c>
      <c r="H19" s="19">
        <v>0</v>
      </c>
      <c r="I19" s="18">
        <f t="shared" si="1"/>
        <v>0</v>
      </c>
      <c r="J19" s="19">
        <v>0</v>
      </c>
      <c r="K19" s="18">
        <f t="shared" si="3"/>
        <v>0</v>
      </c>
      <c r="L19" s="19">
        <v>0</v>
      </c>
      <c r="M19" s="18">
        <f t="shared" si="4"/>
        <v>0</v>
      </c>
      <c r="N19" s="19">
        <v>0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0</v>
      </c>
      <c r="E20" s="25"/>
      <c r="F20" s="25">
        <f>F15+F16+F17+F18+F19</f>
        <v>0</v>
      </c>
      <c r="G20" s="26">
        <f>G15+G16+G17+G18+G19</f>
        <v>0</v>
      </c>
      <c r="H20" s="24"/>
      <c r="I20" s="26">
        <f>I15+I16+I17+I18+I19</f>
        <v>0</v>
      </c>
      <c r="J20" s="24"/>
      <c r="K20" s="26">
        <f>K15+K16+K17+K18+K19</f>
        <v>0</v>
      </c>
      <c r="L20" s="24"/>
      <c r="M20" s="26">
        <f>M15+M16+M17+M18+M19</f>
        <v>0</v>
      </c>
      <c r="N20" s="24"/>
      <c r="O20" s="26">
        <f>O15+O16+O17+O18+O19</f>
        <v>0</v>
      </c>
    </row>
    <row r="21" spans="2:15" ht="21.75" customHeight="1" x14ac:dyDescent="0.35">
      <c r="B21" s="8" t="s">
        <v>82</v>
      </c>
      <c r="C21" s="5"/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1000</v>
      </c>
      <c r="F22" s="17">
        <f t="shared" si="0"/>
        <v>0</v>
      </c>
      <c r="G22" s="18">
        <f>F22</f>
        <v>0</v>
      </c>
      <c r="H22" s="16">
        <v>0</v>
      </c>
      <c r="I22" s="18">
        <f t="shared" si="1"/>
        <v>0</v>
      </c>
      <c r="J22" s="16">
        <v>0</v>
      </c>
      <c r="K22" s="18">
        <f t="shared" si="3"/>
        <v>0</v>
      </c>
      <c r="L22" s="16">
        <v>0</v>
      </c>
      <c r="M22" s="18">
        <f t="shared" si="4"/>
        <v>0</v>
      </c>
      <c r="N22" s="16">
        <v>0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1000</v>
      </c>
      <c r="F23" s="17">
        <f t="shared" si="0"/>
        <v>0</v>
      </c>
      <c r="G23" s="18">
        <f t="shared" ref="G23:G26" si="7">F23</f>
        <v>0</v>
      </c>
      <c r="H23" s="16">
        <v>0</v>
      </c>
      <c r="I23" s="18">
        <f t="shared" si="1"/>
        <v>0</v>
      </c>
      <c r="J23" s="16">
        <v>0</v>
      </c>
      <c r="K23" s="18">
        <f t="shared" si="3"/>
        <v>0</v>
      </c>
      <c r="L23" s="16">
        <v>0</v>
      </c>
      <c r="M23" s="18">
        <f t="shared" si="4"/>
        <v>0</v>
      </c>
      <c r="N23" s="16">
        <v>0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/>
      <c r="E24" s="38">
        <v>1000</v>
      </c>
      <c r="F24" s="17">
        <f t="shared" si="0"/>
        <v>0</v>
      </c>
      <c r="G24" s="18">
        <f t="shared" si="7"/>
        <v>0</v>
      </c>
      <c r="H24" s="16">
        <v>0</v>
      </c>
      <c r="I24" s="18">
        <f t="shared" si="1"/>
        <v>0</v>
      </c>
      <c r="J24" s="16">
        <v>0</v>
      </c>
      <c r="K24" s="18">
        <f t="shared" si="3"/>
        <v>0</v>
      </c>
      <c r="L24" s="16">
        <v>0</v>
      </c>
      <c r="M24" s="18">
        <f t="shared" si="4"/>
        <v>0</v>
      </c>
      <c r="N24" s="16">
        <v>0</v>
      </c>
      <c r="O24" s="18">
        <f t="shared" si="5"/>
        <v>0</v>
      </c>
    </row>
    <row r="25" spans="2:15" ht="15.5" x14ac:dyDescent="0.35">
      <c r="B25" s="6" t="s">
        <v>5</v>
      </c>
      <c r="C25" s="4"/>
      <c r="D25" s="37"/>
      <c r="E25" s="38">
        <v>1000</v>
      </c>
      <c r="F25" s="17">
        <f t="shared" si="0"/>
        <v>0</v>
      </c>
      <c r="G25" s="18">
        <f t="shared" si="7"/>
        <v>0</v>
      </c>
      <c r="H25" s="16">
        <v>0</v>
      </c>
      <c r="I25" s="18">
        <f t="shared" si="1"/>
        <v>0</v>
      </c>
      <c r="J25" s="16">
        <v>0</v>
      </c>
      <c r="K25" s="18">
        <f t="shared" si="3"/>
        <v>0</v>
      </c>
      <c r="L25" s="16">
        <v>0</v>
      </c>
      <c r="M25" s="18">
        <f t="shared" si="4"/>
        <v>0</v>
      </c>
      <c r="N25" s="16">
        <v>0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/>
      <c r="E26" s="38">
        <v>1000</v>
      </c>
      <c r="F26" s="17">
        <f t="shared" si="0"/>
        <v>0</v>
      </c>
      <c r="G26" s="18">
        <f t="shared" si="7"/>
        <v>0</v>
      </c>
      <c r="H26" s="19">
        <v>0</v>
      </c>
      <c r="I26" s="18">
        <f t="shared" si="1"/>
        <v>0</v>
      </c>
      <c r="J26" s="19">
        <v>0</v>
      </c>
      <c r="K26" s="18">
        <f t="shared" si="3"/>
        <v>0</v>
      </c>
      <c r="L26" s="19">
        <v>0</v>
      </c>
      <c r="M26" s="18">
        <f t="shared" si="4"/>
        <v>0</v>
      </c>
      <c r="N26" s="19">
        <v>0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0</v>
      </c>
      <c r="E27" s="30"/>
      <c r="F27" s="30">
        <f>F22+F23+F24+F25+F26</f>
        <v>0</v>
      </c>
      <c r="G27" s="31">
        <f>G22+G23+G24+G25+G26</f>
        <v>0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0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8">J13+J20+J27</f>
        <v>0</v>
      </c>
      <c r="K28" s="34">
        <f t="shared" si="8"/>
        <v>0</v>
      </c>
      <c r="L28" s="34">
        <f t="shared" si="8"/>
        <v>0</v>
      </c>
      <c r="M28" s="34">
        <f t="shared" si="8"/>
        <v>0</v>
      </c>
      <c r="N28" s="34">
        <f t="shared" si="8"/>
        <v>0</v>
      </c>
      <c r="O28" s="35">
        <f t="shared" si="8"/>
        <v>0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O35"/>
  <sheetViews>
    <sheetView topLeftCell="A7" zoomScale="70" zoomScaleNormal="70" workbookViewId="0">
      <selection activeCell="J24" sqref="J24"/>
    </sheetView>
  </sheetViews>
  <sheetFormatPr defaultRowHeight="14.5" x14ac:dyDescent="0.35"/>
  <cols>
    <col min="2" max="2" width="36" customWidth="1"/>
    <col min="3" max="3" width="11.1796875" customWidth="1"/>
    <col min="4" max="4" width="10.7265625" customWidth="1"/>
    <col min="5" max="5" width="9.81640625" customWidth="1"/>
    <col min="6" max="7" width="14.81640625" customWidth="1"/>
    <col min="9" max="9" width="11.7265625" customWidth="1"/>
    <col min="11" max="11" width="12.453125" customWidth="1"/>
    <col min="13" max="13" width="12" customWidth="1"/>
    <col min="15" max="15" width="13.26953125" customWidth="1"/>
  </cols>
  <sheetData>
    <row r="1" spans="2:15" ht="15.5" x14ac:dyDescent="0.35">
      <c r="B1" s="3"/>
      <c r="C1" s="3"/>
      <c r="D1" s="3"/>
      <c r="E1" s="3"/>
      <c r="F1" s="3"/>
      <c r="G1" s="3"/>
      <c r="H1" s="3"/>
      <c r="I1" s="3"/>
      <c r="J1" s="3"/>
      <c r="K1" s="3"/>
    </row>
    <row r="2" spans="2:15" ht="16" thickBot="1" x14ac:dyDescent="0.4">
      <c r="B2" s="3"/>
      <c r="C2" s="3"/>
      <c r="D2" s="3"/>
      <c r="E2" s="3"/>
      <c r="F2" s="3"/>
      <c r="G2" s="3"/>
      <c r="H2" s="3"/>
      <c r="I2" s="3"/>
      <c r="J2" s="3"/>
      <c r="K2" s="3"/>
    </row>
    <row r="3" spans="2:15" ht="24.75" customHeight="1" thickBot="1" x14ac:dyDescent="0.4">
      <c r="B3" s="81" t="s">
        <v>61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</row>
    <row r="4" spans="2:15" ht="16" thickBot="1" x14ac:dyDescent="0.4">
      <c r="B4" s="3"/>
      <c r="C4" s="3"/>
      <c r="D4" s="3"/>
      <c r="E4" s="3"/>
      <c r="F4" s="3"/>
      <c r="G4" s="3"/>
      <c r="H4" s="3"/>
      <c r="I4" s="3"/>
      <c r="J4" s="3"/>
      <c r="K4" s="3"/>
    </row>
    <row r="5" spans="2:15" ht="15" customHeight="1" x14ac:dyDescent="0.35">
      <c r="B5" s="88"/>
      <c r="C5" s="90" t="s">
        <v>1</v>
      </c>
      <c r="D5" s="98" t="s">
        <v>32</v>
      </c>
      <c r="E5" s="94" t="s">
        <v>33</v>
      </c>
      <c r="F5" s="94" t="s">
        <v>10</v>
      </c>
      <c r="G5" s="96" t="s">
        <v>9</v>
      </c>
      <c r="H5" s="84" t="s">
        <v>15</v>
      </c>
      <c r="I5" s="86" t="s">
        <v>11</v>
      </c>
      <c r="J5" s="77" t="s">
        <v>16</v>
      </c>
      <c r="K5" s="79" t="s">
        <v>12</v>
      </c>
      <c r="L5" s="84" t="s">
        <v>17</v>
      </c>
      <c r="M5" s="86" t="s">
        <v>13</v>
      </c>
      <c r="N5" s="77" t="s">
        <v>18</v>
      </c>
      <c r="O5" s="79" t="s">
        <v>14</v>
      </c>
    </row>
    <row r="6" spans="2:15" s="1" customFormat="1" ht="46.5" customHeight="1" thickBot="1" x14ac:dyDescent="0.4">
      <c r="B6" s="89"/>
      <c r="C6" s="91"/>
      <c r="D6" s="99"/>
      <c r="E6" s="95"/>
      <c r="F6" s="95"/>
      <c r="G6" s="97"/>
      <c r="H6" s="85"/>
      <c r="I6" s="87"/>
      <c r="J6" s="78"/>
      <c r="K6" s="80"/>
      <c r="L6" s="85"/>
      <c r="M6" s="87"/>
      <c r="N6" s="78"/>
      <c r="O6" s="80"/>
    </row>
    <row r="7" spans="2:15" ht="19.5" customHeight="1" x14ac:dyDescent="0.35">
      <c r="B7" s="8" t="s">
        <v>69</v>
      </c>
      <c r="C7" s="5">
        <v>45536</v>
      </c>
      <c r="D7" s="11"/>
      <c r="E7" s="12"/>
      <c r="F7" s="12"/>
      <c r="G7" s="13"/>
      <c r="H7" s="11"/>
      <c r="I7" s="13"/>
      <c r="J7" s="11"/>
      <c r="K7" s="13"/>
      <c r="L7" s="14"/>
      <c r="M7" s="15"/>
      <c r="N7" s="14"/>
      <c r="O7" s="15"/>
    </row>
    <row r="8" spans="2:15" ht="15.5" x14ac:dyDescent="0.35">
      <c r="B8" s="6" t="s">
        <v>2</v>
      </c>
      <c r="C8" s="4"/>
      <c r="D8" s="37"/>
      <c r="E8" s="38">
        <v>20</v>
      </c>
      <c r="F8" s="17">
        <f t="shared" ref="F8:F26" si="0">D8*E8</f>
        <v>0</v>
      </c>
      <c r="G8" s="18">
        <f t="shared" ref="G8:G26" si="1">F8*1.352</f>
        <v>0</v>
      </c>
      <c r="H8" s="16">
        <v>0</v>
      </c>
      <c r="I8" s="18">
        <f t="shared" ref="I8:I26" si="2">G8*H8</f>
        <v>0</v>
      </c>
      <c r="J8" s="16">
        <v>4</v>
      </c>
      <c r="K8" s="18">
        <f>J8*G8</f>
        <v>0</v>
      </c>
      <c r="L8" s="16">
        <v>12</v>
      </c>
      <c r="M8" s="18">
        <f>L8*G8</f>
        <v>0</v>
      </c>
      <c r="N8" s="16">
        <v>12</v>
      </c>
      <c r="O8" s="18">
        <f>N8*G8</f>
        <v>0</v>
      </c>
    </row>
    <row r="9" spans="2:15" ht="15.5" x14ac:dyDescent="0.35">
      <c r="B9" s="6" t="s">
        <v>3</v>
      </c>
      <c r="C9" s="4"/>
      <c r="D9" s="37">
        <v>1000</v>
      </c>
      <c r="E9" s="38">
        <v>20</v>
      </c>
      <c r="F9" s="17">
        <f>D9*E9</f>
        <v>20000</v>
      </c>
      <c r="G9" s="18">
        <f t="shared" si="1"/>
        <v>27040</v>
      </c>
      <c r="H9" s="16">
        <v>0</v>
      </c>
      <c r="I9" s="18">
        <f t="shared" si="2"/>
        <v>0</v>
      </c>
      <c r="J9" s="16">
        <v>4</v>
      </c>
      <c r="K9" s="18">
        <f t="shared" ref="K9:K26" si="3">J9*G9</f>
        <v>108160</v>
      </c>
      <c r="L9" s="16">
        <v>12</v>
      </c>
      <c r="M9" s="18">
        <f t="shared" ref="M9:M26" si="4">L9*G9</f>
        <v>324480</v>
      </c>
      <c r="N9" s="16">
        <v>12</v>
      </c>
      <c r="O9" s="18">
        <f t="shared" ref="O9:O26" si="5">N9*G9</f>
        <v>324480</v>
      </c>
    </row>
    <row r="10" spans="2:15" ht="15.5" x14ac:dyDescent="0.35">
      <c r="B10" s="6" t="s">
        <v>4</v>
      </c>
      <c r="C10" s="4"/>
      <c r="D10" s="37">
        <v>7628</v>
      </c>
      <c r="E10" s="38">
        <v>20</v>
      </c>
      <c r="F10" s="17">
        <f>D10*E10</f>
        <v>152560</v>
      </c>
      <c r="G10" s="18">
        <f t="shared" si="1"/>
        <v>206261.12000000002</v>
      </c>
      <c r="H10" s="16">
        <v>0</v>
      </c>
      <c r="I10" s="18">
        <f t="shared" si="2"/>
        <v>0</v>
      </c>
      <c r="J10" s="16">
        <v>4</v>
      </c>
      <c r="K10" s="18">
        <f t="shared" si="3"/>
        <v>825044.4800000001</v>
      </c>
      <c r="L10" s="16">
        <v>12</v>
      </c>
      <c r="M10" s="18">
        <f t="shared" si="4"/>
        <v>2475133.4400000004</v>
      </c>
      <c r="N10" s="16">
        <v>12</v>
      </c>
      <c r="O10" s="18">
        <f t="shared" si="5"/>
        <v>2475133.4400000004</v>
      </c>
    </row>
    <row r="11" spans="2:15" ht="15.5" x14ac:dyDescent="0.35">
      <c r="B11" s="6" t="s">
        <v>5</v>
      </c>
      <c r="C11" s="4"/>
      <c r="D11" s="37"/>
      <c r="E11" s="38">
        <v>20</v>
      </c>
      <c r="F11" s="17">
        <f t="shared" si="0"/>
        <v>0</v>
      </c>
      <c r="G11" s="18">
        <f t="shared" si="1"/>
        <v>0</v>
      </c>
      <c r="H11" s="16">
        <v>0</v>
      </c>
      <c r="I11" s="18">
        <f t="shared" si="2"/>
        <v>0</v>
      </c>
      <c r="J11" s="16">
        <v>4</v>
      </c>
      <c r="K11" s="18">
        <f t="shared" si="3"/>
        <v>0</v>
      </c>
      <c r="L11" s="16">
        <v>12</v>
      </c>
      <c r="M11" s="18">
        <f t="shared" si="4"/>
        <v>0</v>
      </c>
      <c r="N11" s="16">
        <v>12</v>
      </c>
      <c r="O11" s="18">
        <f t="shared" si="5"/>
        <v>0</v>
      </c>
    </row>
    <row r="12" spans="2:15" ht="16" thickBot="1" x14ac:dyDescent="0.4">
      <c r="B12" s="9" t="s">
        <v>6</v>
      </c>
      <c r="C12" s="10"/>
      <c r="D12" s="39"/>
      <c r="E12" s="38">
        <v>20</v>
      </c>
      <c r="F12" s="20">
        <f t="shared" si="0"/>
        <v>0</v>
      </c>
      <c r="G12" s="21">
        <f t="shared" si="1"/>
        <v>0</v>
      </c>
      <c r="H12" s="19">
        <v>0</v>
      </c>
      <c r="I12" s="21">
        <f t="shared" si="2"/>
        <v>0</v>
      </c>
      <c r="J12" s="19">
        <v>4</v>
      </c>
      <c r="K12" s="21">
        <f t="shared" si="3"/>
        <v>0</v>
      </c>
      <c r="L12" s="19">
        <v>12</v>
      </c>
      <c r="M12" s="21">
        <f t="shared" si="4"/>
        <v>0</v>
      </c>
      <c r="N12" s="19">
        <v>12</v>
      </c>
      <c r="O12" s="21">
        <f t="shared" si="5"/>
        <v>0</v>
      </c>
    </row>
    <row r="13" spans="2:15" s="7" customFormat="1" ht="20.25" customHeight="1" thickBot="1" x14ac:dyDescent="0.4">
      <c r="B13" s="22" t="s">
        <v>0</v>
      </c>
      <c r="C13" s="23"/>
      <c r="D13" s="24">
        <f>D8+D9+D10+D11+D12</f>
        <v>8628</v>
      </c>
      <c r="E13" s="25"/>
      <c r="F13" s="25">
        <f>F8+F9+F10+F11+F12</f>
        <v>172560</v>
      </c>
      <c r="G13" s="26">
        <f>G8+G9+G10+G11+G12</f>
        <v>233301.12000000002</v>
      </c>
      <c r="H13" s="24"/>
      <c r="I13" s="26">
        <f>I8+I9+I10+I11+I12</f>
        <v>0</v>
      </c>
      <c r="J13" s="24"/>
      <c r="K13" s="26">
        <f>K8+K9+K10+K11+K12</f>
        <v>933204.4800000001</v>
      </c>
      <c r="L13" s="24"/>
      <c r="M13" s="26">
        <f>M8+M9+M10+M11+M12</f>
        <v>2799613.4400000004</v>
      </c>
      <c r="N13" s="24"/>
      <c r="O13" s="26">
        <f>O8+O9+O10+O11+O12</f>
        <v>2799613.4400000004</v>
      </c>
    </row>
    <row r="14" spans="2:15" ht="18.75" customHeight="1" x14ac:dyDescent="0.35">
      <c r="B14" s="8" t="s">
        <v>70</v>
      </c>
      <c r="C14" s="5">
        <v>45536</v>
      </c>
      <c r="D14" s="11"/>
      <c r="E14" s="12"/>
      <c r="F14" s="12"/>
      <c r="G14" s="13"/>
      <c r="H14" s="11"/>
      <c r="I14" s="13"/>
      <c r="J14" s="11"/>
      <c r="K14" s="13"/>
      <c r="L14" s="11"/>
      <c r="M14" s="13"/>
      <c r="N14" s="11"/>
      <c r="O14" s="13"/>
    </row>
    <row r="15" spans="2:15" ht="15.5" x14ac:dyDescent="0.35">
      <c r="B15" s="6" t="s">
        <v>2</v>
      </c>
      <c r="C15" s="4"/>
      <c r="D15" s="37">
        <v>320</v>
      </c>
      <c r="E15" s="38">
        <v>20</v>
      </c>
      <c r="F15" s="17">
        <f t="shared" si="0"/>
        <v>6400</v>
      </c>
      <c r="G15" s="18">
        <f t="shared" si="1"/>
        <v>8652.8000000000011</v>
      </c>
      <c r="H15" s="16">
        <v>0</v>
      </c>
      <c r="I15" s="18">
        <f t="shared" si="2"/>
        <v>0</v>
      </c>
      <c r="J15" s="16">
        <v>0</v>
      </c>
      <c r="K15" s="18">
        <f t="shared" si="3"/>
        <v>0</v>
      </c>
      <c r="L15" s="16">
        <v>4</v>
      </c>
      <c r="M15" s="18">
        <f t="shared" si="4"/>
        <v>34611.200000000004</v>
      </c>
      <c r="N15" s="16">
        <v>12</v>
      </c>
      <c r="O15" s="18">
        <f t="shared" si="5"/>
        <v>103833.60000000001</v>
      </c>
    </row>
    <row r="16" spans="2:15" ht="15.5" x14ac:dyDescent="0.35">
      <c r="B16" s="6" t="s">
        <v>3</v>
      </c>
      <c r="C16" s="4"/>
      <c r="D16" s="37"/>
      <c r="E16" s="38">
        <v>20</v>
      </c>
      <c r="F16" s="17">
        <f t="shared" si="0"/>
        <v>0</v>
      </c>
      <c r="G16" s="18">
        <f t="shared" si="1"/>
        <v>0</v>
      </c>
      <c r="H16" s="16">
        <v>0</v>
      </c>
      <c r="I16" s="18">
        <f t="shared" si="2"/>
        <v>0</v>
      </c>
      <c r="J16" s="16">
        <v>0</v>
      </c>
      <c r="K16" s="18">
        <f t="shared" si="3"/>
        <v>0</v>
      </c>
      <c r="L16" s="16">
        <v>4</v>
      </c>
      <c r="M16" s="18">
        <f t="shared" si="4"/>
        <v>0</v>
      </c>
      <c r="N16" s="16">
        <v>12</v>
      </c>
      <c r="O16" s="18">
        <f t="shared" si="5"/>
        <v>0</v>
      </c>
    </row>
    <row r="17" spans="2:15" ht="15.5" x14ac:dyDescent="0.35">
      <c r="B17" s="6" t="s">
        <v>4</v>
      </c>
      <c r="C17" s="4"/>
      <c r="D17" s="37"/>
      <c r="E17" s="38">
        <v>20</v>
      </c>
      <c r="F17" s="17">
        <f t="shared" si="0"/>
        <v>0</v>
      </c>
      <c r="G17" s="18">
        <f t="shared" si="1"/>
        <v>0</v>
      </c>
      <c r="H17" s="16">
        <v>0</v>
      </c>
      <c r="I17" s="18">
        <f t="shared" si="2"/>
        <v>0</v>
      </c>
      <c r="J17" s="16">
        <v>0</v>
      </c>
      <c r="K17" s="18">
        <f t="shared" si="3"/>
        <v>0</v>
      </c>
      <c r="L17" s="16">
        <v>4</v>
      </c>
      <c r="M17" s="18">
        <f t="shared" si="4"/>
        <v>0</v>
      </c>
      <c r="N17" s="16">
        <v>12</v>
      </c>
      <c r="O17" s="18">
        <f t="shared" si="5"/>
        <v>0</v>
      </c>
    </row>
    <row r="18" spans="2:15" ht="15.5" x14ac:dyDescent="0.35">
      <c r="B18" s="6" t="s">
        <v>5</v>
      </c>
      <c r="C18" s="4"/>
      <c r="D18" s="37"/>
      <c r="E18" s="38">
        <v>20</v>
      </c>
      <c r="F18" s="17">
        <f t="shared" si="0"/>
        <v>0</v>
      </c>
      <c r="G18" s="18">
        <f t="shared" si="1"/>
        <v>0</v>
      </c>
      <c r="H18" s="16">
        <v>0</v>
      </c>
      <c r="I18" s="18">
        <f t="shared" si="2"/>
        <v>0</v>
      </c>
      <c r="J18" s="16">
        <v>0</v>
      </c>
      <c r="K18" s="18">
        <f t="shared" si="3"/>
        <v>0</v>
      </c>
      <c r="L18" s="16">
        <v>4</v>
      </c>
      <c r="M18" s="18">
        <f t="shared" si="4"/>
        <v>0</v>
      </c>
      <c r="N18" s="16">
        <v>12</v>
      </c>
      <c r="O18" s="18">
        <f t="shared" si="5"/>
        <v>0</v>
      </c>
    </row>
    <row r="19" spans="2:15" ht="16" thickBot="1" x14ac:dyDescent="0.4">
      <c r="B19" s="6" t="s">
        <v>6</v>
      </c>
      <c r="C19" s="4"/>
      <c r="D19" s="37"/>
      <c r="E19" s="38">
        <v>20</v>
      </c>
      <c r="F19" s="17">
        <f t="shared" si="0"/>
        <v>0</v>
      </c>
      <c r="G19" s="18">
        <f t="shared" si="1"/>
        <v>0</v>
      </c>
      <c r="H19" s="16">
        <v>0</v>
      </c>
      <c r="I19" s="18">
        <f t="shared" si="2"/>
        <v>0</v>
      </c>
      <c r="J19" s="16">
        <v>0</v>
      </c>
      <c r="K19" s="18">
        <f t="shared" si="3"/>
        <v>0</v>
      </c>
      <c r="L19" s="16">
        <v>4</v>
      </c>
      <c r="M19" s="18">
        <f t="shared" si="4"/>
        <v>0</v>
      </c>
      <c r="N19" s="16">
        <v>12</v>
      </c>
      <c r="O19" s="18">
        <f t="shared" si="5"/>
        <v>0</v>
      </c>
    </row>
    <row r="20" spans="2:15" s="7" customFormat="1" ht="21.75" customHeight="1" thickBot="1" x14ac:dyDescent="0.4">
      <c r="B20" s="22" t="s">
        <v>0</v>
      </c>
      <c r="C20" s="23"/>
      <c r="D20" s="24">
        <f>D15+D16+D17+D18+D19</f>
        <v>320</v>
      </c>
      <c r="E20" s="25"/>
      <c r="F20" s="25">
        <f>F15+F16+F17+F18+F19</f>
        <v>6400</v>
      </c>
      <c r="G20" s="26">
        <f>G15+G16+G17+G18+G19</f>
        <v>8652.8000000000011</v>
      </c>
      <c r="H20" s="24"/>
      <c r="I20" s="26">
        <f>I15+I16+I17+I18+I19</f>
        <v>0</v>
      </c>
      <c r="J20" s="24"/>
      <c r="K20" s="26">
        <f>K15+K16+K17+K18+K19</f>
        <v>0</v>
      </c>
      <c r="L20" s="24"/>
      <c r="M20" s="26">
        <f>M15+M16+M17+M18+M19</f>
        <v>34611.200000000004</v>
      </c>
      <c r="N20" s="24"/>
      <c r="O20" s="26">
        <f>O15+O16+O17+O18+O19</f>
        <v>103833.60000000001</v>
      </c>
    </row>
    <row r="21" spans="2:15" ht="21.75" customHeight="1" x14ac:dyDescent="0.35">
      <c r="B21" s="8" t="s">
        <v>71</v>
      </c>
      <c r="C21" s="5"/>
      <c r="D21" s="11"/>
      <c r="E21" s="12"/>
      <c r="F21" s="12"/>
      <c r="G21" s="13"/>
      <c r="H21" s="11"/>
      <c r="I21" s="13"/>
      <c r="J21" s="11"/>
      <c r="K21" s="13"/>
      <c r="L21" s="11"/>
      <c r="M21" s="13"/>
      <c r="N21" s="11"/>
      <c r="O21" s="13"/>
    </row>
    <row r="22" spans="2:15" ht="15.5" x14ac:dyDescent="0.35">
      <c r="B22" s="6" t="s">
        <v>2</v>
      </c>
      <c r="C22" s="4"/>
      <c r="D22" s="37"/>
      <c r="E22" s="38">
        <v>20</v>
      </c>
      <c r="F22" s="17">
        <f t="shared" si="0"/>
        <v>0</v>
      </c>
      <c r="G22" s="18">
        <f t="shared" si="1"/>
        <v>0</v>
      </c>
      <c r="H22" s="16">
        <v>0</v>
      </c>
      <c r="I22" s="18">
        <f t="shared" si="2"/>
        <v>0</v>
      </c>
      <c r="J22" s="16">
        <v>0</v>
      </c>
      <c r="K22" s="18">
        <f t="shared" si="3"/>
        <v>0</v>
      </c>
      <c r="L22" s="16">
        <v>0</v>
      </c>
      <c r="M22" s="18">
        <f t="shared" si="4"/>
        <v>0</v>
      </c>
      <c r="N22" s="16">
        <v>4</v>
      </c>
      <c r="O22" s="18">
        <f t="shared" si="5"/>
        <v>0</v>
      </c>
    </row>
    <row r="23" spans="2:15" ht="15.5" x14ac:dyDescent="0.35">
      <c r="B23" s="6" t="s">
        <v>3</v>
      </c>
      <c r="C23" s="4"/>
      <c r="D23" s="37"/>
      <c r="E23" s="38">
        <v>20</v>
      </c>
      <c r="F23" s="17">
        <f t="shared" si="0"/>
        <v>0</v>
      </c>
      <c r="G23" s="18">
        <f t="shared" si="1"/>
        <v>0</v>
      </c>
      <c r="H23" s="16">
        <v>0</v>
      </c>
      <c r="I23" s="18">
        <f t="shared" si="2"/>
        <v>0</v>
      </c>
      <c r="J23" s="16">
        <v>0</v>
      </c>
      <c r="K23" s="18">
        <f t="shared" si="3"/>
        <v>0</v>
      </c>
      <c r="L23" s="16">
        <v>0</v>
      </c>
      <c r="M23" s="18">
        <f t="shared" si="4"/>
        <v>0</v>
      </c>
      <c r="N23" s="16">
        <v>4</v>
      </c>
      <c r="O23" s="18">
        <f t="shared" si="5"/>
        <v>0</v>
      </c>
    </row>
    <row r="24" spans="2:15" ht="15.5" x14ac:dyDescent="0.35">
      <c r="B24" s="6" t="s">
        <v>4</v>
      </c>
      <c r="C24" s="4"/>
      <c r="D24" s="37"/>
      <c r="E24" s="38">
        <v>20</v>
      </c>
      <c r="F24" s="17">
        <f t="shared" si="0"/>
        <v>0</v>
      </c>
      <c r="G24" s="18">
        <f t="shared" si="1"/>
        <v>0</v>
      </c>
      <c r="H24" s="16">
        <v>0</v>
      </c>
      <c r="I24" s="18">
        <f t="shared" si="2"/>
        <v>0</v>
      </c>
      <c r="J24" s="16">
        <v>0</v>
      </c>
      <c r="K24" s="18">
        <f t="shared" si="3"/>
        <v>0</v>
      </c>
      <c r="L24" s="16">
        <v>0</v>
      </c>
      <c r="M24" s="18">
        <f t="shared" si="4"/>
        <v>0</v>
      </c>
      <c r="N24" s="16">
        <v>4</v>
      </c>
      <c r="O24" s="18">
        <f t="shared" si="5"/>
        <v>0</v>
      </c>
    </row>
    <row r="25" spans="2:15" ht="15.5" x14ac:dyDescent="0.35">
      <c r="B25" s="6" t="s">
        <v>5</v>
      </c>
      <c r="C25" s="4"/>
      <c r="D25" s="37"/>
      <c r="E25" s="38">
        <v>20</v>
      </c>
      <c r="F25" s="17">
        <f t="shared" si="0"/>
        <v>0</v>
      </c>
      <c r="G25" s="18">
        <f t="shared" si="1"/>
        <v>0</v>
      </c>
      <c r="H25" s="16">
        <v>0</v>
      </c>
      <c r="I25" s="18">
        <f t="shared" si="2"/>
        <v>0</v>
      </c>
      <c r="J25" s="16">
        <v>0</v>
      </c>
      <c r="K25" s="18">
        <f t="shared" si="3"/>
        <v>0</v>
      </c>
      <c r="L25" s="16">
        <v>0</v>
      </c>
      <c r="M25" s="18">
        <f t="shared" si="4"/>
        <v>0</v>
      </c>
      <c r="N25" s="16">
        <v>4</v>
      </c>
      <c r="O25" s="18">
        <f t="shared" si="5"/>
        <v>0</v>
      </c>
    </row>
    <row r="26" spans="2:15" ht="16" thickBot="1" x14ac:dyDescent="0.4">
      <c r="B26" s="6" t="s">
        <v>6</v>
      </c>
      <c r="C26" s="4"/>
      <c r="D26" s="37"/>
      <c r="E26" s="38">
        <v>20</v>
      </c>
      <c r="F26" s="17">
        <f t="shared" si="0"/>
        <v>0</v>
      </c>
      <c r="G26" s="18">
        <f t="shared" si="1"/>
        <v>0</v>
      </c>
      <c r="H26" s="16">
        <v>0</v>
      </c>
      <c r="I26" s="18">
        <f t="shared" si="2"/>
        <v>0</v>
      </c>
      <c r="J26" s="16">
        <v>0</v>
      </c>
      <c r="K26" s="18">
        <f t="shared" si="3"/>
        <v>0</v>
      </c>
      <c r="L26" s="16">
        <v>0</v>
      </c>
      <c r="M26" s="18">
        <f t="shared" si="4"/>
        <v>0</v>
      </c>
      <c r="N26" s="16">
        <v>4</v>
      </c>
      <c r="O26" s="18">
        <f t="shared" si="5"/>
        <v>0</v>
      </c>
    </row>
    <row r="27" spans="2:15" s="7" customFormat="1" ht="23.25" customHeight="1" thickBot="1" x14ac:dyDescent="0.4">
      <c r="B27" s="27" t="s">
        <v>0</v>
      </c>
      <c r="C27" s="28"/>
      <c r="D27" s="29">
        <f>D22+D23+D24+D25+D26</f>
        <v>0</v>
      </c>
      <c r="E27" s="30"/>
      <c r="F27" s="30">
        <f>F22+F23+F24+F25+F26</f>
        <v>0</v>
      </c>
      <c r="G27" s="31">
        <f>G22+G23+G24+G25+G26</f>
        <v>0</v>
      </c>
      <c r="H27" s="29"/>
      <c r="I27" s="31">
        <f>I22+I23+I24+I25+I26</f>
        <v>0</v>
      </c>
      <c r="J27" s="29"/>
      <c r="K27" s="31">
        <f>K22+K23+K24+K25+K26</f>
        <v>0</v>
      </c>
      <c r="L27" s="29"/>
      <c r="M27" s="31">
        <f>M22+M23+M24+M25+M26</f>
        <v>0</v>
      </c>
      <c r="N27" s="29"/>
      <c r="O27" s="31">
        <f>O22+O23+O24+O25+O26</f>
        <v>0</v>
      </c>
    </row>
    <row r="28" spans="2:15" ht="33.75" customHeight="1" thickBot="1" x14ac:dyDescent="0.4">
      <c r="B28" s="32" t="s">
        <v>19</v>
      </c>
      <c r="C28" s="33"/>
      <c r="D28" s="33"/>
      <c r="E28" s="33"/>
      <c r="F28" s="33"/>
      <c r="G28" s="33"/>
      <c r="H28" s="33"/>
      <c r="I28" s="34">
        <f>I13+I20+I27</f>
        <v>0</v>
      </c>
      <c r="J28" s="34">
        <f t="shared" ref="J28:O28" si="6">J13+J20+J27</f>
        <v>0</v>
      </c>
      <c r="K28" s="34">
        <f t="shared" si="6"/>
        <v>933204.4800000001</v>
      </c>
      <c r="L28" s="34">
        <f t="shared" si="6"/>
        <v>0</v>
      </c>
      <c r="M28" s="34">
        <f t="shared" si="6"/>
        <v>2834224.6400000006</v>
      </c>
      <c r="N28" s="34">
        <f t="shared" si="6"/>
        <v>0</v>
      </c>
      <c r="O28" s="35">
        <f t="shared" si="6"/>
        <v>2903447.0400000005</v>
      </c>
    </row>
    <row r="29" spans="2:15" ht="15.5" x14ac:dyDescent="0.3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5" ht="15.5" x14ac:dyDescent="0.35">
      <c r="B30" s="36" t="s">
        <v>20</v>
      </c>
      <c r="C30" s="3"/>
      <c r="D30" s="3"/>
      <c r="E30" s="3"/>
      <c r="F30" s="3"/>
      <c r="G30" s="3"/>
      <c r="H30" s="3"/>
      <c r="I30" s="3"/>
      <c r="J30" s="3"/>
      <c r="K30" s="3"/>
    </row>
    <row r="31" spans="2:15" ht="15.5" x14ac:dyDescent="0.35">
      <c r="B31" s="3" t="s">
        <v>21</v>
      </c>
      <c r="C31" s="3"/>
      <c r="D31" s="3"/>
      <c r="E31" s="3"/>
      <c r="F31" s="3"/>
      <c r="G31" s="3"/>
      <c r="H31" s="3"/>
      <c r="I31" s="3"/>
      <c r="J31" s="3"/>
      <c r="K31" s="3"/>
    </row>
    <row r="32" spans="2:15" x14ac:dyDescent="0.35">
      <c r="B32" s="2" t="s">
        <v>22</v>
      </c>
    </row>
    <row r="33" spans="2:2" x14ac:dyDescent="0.35">
      <c r="B33" s="2" t="s">
        <v>23</v>
      </c>
    </row>
    <row r="34" spans="2:2" x14ac:dyDescent="0.35">
      <c r="B34" s="2" t="s">
        <v>25</v>
      </c>
    </row>
    <row r="35" spans="2:2" x14ac:dyDescent="0.35">
      <c r="B35" s="2" t="s">
        <v>24</v>
      </c>
    </row>
  </sheetData>
  <mergeCells count="15">
    <mergeCell ref="B3:O3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 ref="">
    <f:field ref="objname" par="" edit="true" text="Výpočet-k-podporným-opatreniam"/>
    <f:field ref="objsubject" par="" edit="true" text=""/>
    <f:field ref="objcreatedby" par="" text="Ludva, Alexander, Mgr."/>
    <f:field ref="objcreatedat" par="" text="19.1.2023 14:38:12"/>
    <f:field ref="objchangedby" par="" text="Administrator, System"/>
    <f:field ref="objmodifiedat" par="" text="19.1.2023 14:38:12"/>
    <f:field ref="doc_FSCFOLIO_1_1001_FieldDocumentNumber" par="" text=""/>
    <f:field ref="doc_FSCFOLIO_1_1001_FieldSubject" par="" edit="true" text=""/>
    <f:field ref="FSCFOLIO_1_1001_FieldCurrentUser" par="" text="System Administrator"/>
  </f:record>
  <f:display par="" text="...">
    <f:field ref="FSCFOLIO_1_1001_FieldCurrentUser" text="Aktuálny používateľ"/>
    <f:field ref="objname" text="Meno"/>
    <f:field ref="objmodifiedat" text="Posledná zmena deň/hodina"/>
    <f:field ref="objchangedby" text="Poslednú zmenu urobil"/>
    <f:field ref="objsubject" text="Vec"/>
    <f:field ref="objcreatedat" text="Vytvorené deň/hodina"/>
    <f:field ref="objcreatedby" text="Vytvoril"/>
  </f:display>
  <f:display par="" text="Hromadná korešpondencia">
    <f:field ref="doc_FSCFOLIO_1_1001_FieldDocumentNumber" text="Číslo dokumentu"/>
    <f:field ref="doc_FSCFOLIO_1_1001_FieldSubject" text="Predme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13</vt:i4>
      </vt:variant>
      <vt:variant>
        <vt:lpstr>Pomenované rozsahy</vt:lpstr>
      </vt:variant>
      <vt:variant>
        <vt:i4>1</vt:i4>
      </vt:variant>
    </vt:vector>
  </HeadingPairs>
  <TitlesOfParts>
    <vt:vector size="14" baseType="lpstr">
      <vt:lpstr>PA</vt:lpstr>
      <vt:lpstr>ŠŠPalebo OZ</vt:lpstr>
      <vt:lpstr>PVych</vt:lpstr>
      <vt:lpstr>Zdravotník</vt:lpstr>
      <vt:lpstr>špec vzdel</vt:lpstr>
      <vt:lpstr>pomocky</vt:lpstr>
      <vt:lpstr>Debarierizácia</vt:lpstr>
      <vt:lpstr>oddych</vt:lpstr>
      <vt:lpstr>doučovanie</vt:lpstr>
      <vt:lpstr>JK</vt:lpstr>
      <vt:lpstr>dopravné</vt:lpstr>
      <vt:lpstr>SUMÁR</vt:lpstr>
      <vt:lpstr>Hárok1</vt:lpstr>
      <vt:lpstr>PA!Oblasť_tlače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Sládečková Jana</dc:creator>
  <cp:lastModifiedBy>Gažovičová Tina</cp:lastModifiedBy>
  <cp:lastPrinted>2023-01-16T12:18:21Z</cp:lastPrinted>
  <dcterms:created xsi:type="dcterms:W3CDTF">2022-12-14T07:53:17Z</dcterms:created>
  <dcterms:modified xsi:type="dcterms:W3CDTF">2023-02-22T07:42:04Z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SKEDITIONSLOVLEX@103.510:spravaucastverej">
    <vt:lpwstr>&amp;nbsp; &amp;nbsp;&amp;nbsp;</vt:lpwstr>
  </property>
  <property fmtid="{D5CDD505-2E9C-101B-9397-08002B2CF9AE}" pid="3" name="FSC#SKEDITIONSLOVLEX@103.510:typpredpis">
    <vt:lpwstr>Zákon</vt:lpwstr>
  </property>
  <property fmtid="{D5CDD505-2E9C-101B-9397-08002B2CF9AE}" pid="4" name="FSC#SKEDITIONSLOVLEX@103.510:aktualnyrok">
    <vt:lpwstr>2023</vt:lpwstr>
  </property>
  <property fmtid="{D5CDD505-2E9C-101B-9397-08002B2CF9AE}" pid="5" name="FSC#SKEDITIONSLOVLEX@103.510:cisloparlamenttlac">
    <vt:lpwstr/>
  </property>
  <property fmtid="{D5CDD505-2E9C-101B-9397-08002B2CF9AE}" pid="6" name="FSC#SKEDITIONSLOVLEX@103.510:stavpredpis">
    <vt:lpwstr>Medzirezortné pripomienkové konanie</vt:lpwstr>
  </property>
  <property fmtid="{D5CDD505-2E9C-101B-9397-08002B2CF9AE}" pid="7" name="FSC#SKEDITIONSLOVLEX@103.510:povodpredpis">
    <vt:lpwstr>Slovlex (eLeg)</vt:lpwstr>
  </property>
  <property fmtid="{D5CDD505-2E9C-101B-9397-08002B2CF9AE}" pid="8" name="FSC#SKEDITIONSLOVLEX@103.510:legoblast">
    <vt:lpwstr>Správne právo</vt:lpwstr>
  </property>
  <property fmtid="{D5CDD505-2E9C-101B-9397-08002B2CF9AE}" pid="9" name="FSC#SKEDITIONSLOVLEX@103.510:uzemplat">
    <vt:lpwstr/>
  </property>
  <property fmtid="{D5CDD505-2E9C-101B-9397-08002B2CF9AE}" pid="10" name="FSC#SKEDITIONSLOVLEX@103.510:vztahypredpis">
    <vt:lpwstr/>
  </property>
  <property fmtid="{D5CDD505-2E9C-101B-9397-08002B2CF9AE}" pid="11" name="FSC#SKEDITIONSLOVLEX@103.510:predkladatel">
    <vt:lpwstr>Mgr. Alexander Ludva</vt:lpwstr>
  </property>
  <property fmtid="{D5CDD505-2E9C-101B-9397-08002B2CF9AE}" pid="12" name="FSC#SKEDITIONSLOVLEX@103.510:zodppredkladatel">
    <vt:lpwstr>Ján Horecký</vt:lpwstr>
  </property>
  <property fmtid="{D5CDD505-2E9C-101B-9397-08002B2CF9AE}" pid="13" name="FSC#SKEDITIONSLOVLEX@103.510:dalsipredkladatel">
    <vt:lpwstr/>
  </property>
  <property fmtid="{D5CDD505-2E9C-101B-9397-08002B2CF9AE}" pid="14" name="FSC#SKEDITIONSLOVLEX@103.510:nazovpredpis">
    <vt:lpwstr>  z... 2023, ktorým sa mení a dopĺňa zákon č. 245/2008 Z. z. o výchove a vzdelávaní (školský zákon) a o zmene a doplnení niektorých zákonov v znení neskorších predpisov a ktorým sa menia a dopĺňajú niektoré zákony</vt:lpwstr>
  </property>
  <property fmtid="{D5CDD505-2E9C-101B-9397-08002B2CF9AE}" pid="15" name="FSC#SKEDITIONSLOVLEX@103.510:nazovpredpis1">
    <vt:lpwstr/>
  </property>
  <property fmtid="{D5CDD505-2E9C-101B-9397-08002B2CF9AE}" pid="16" name="FSC#SKEDITIONSLOVLEX@103.510:nazovpredpis2">
    <vt:lpwstr/>
  </property>
  <property fmtid="{D5CDD505-2E9C-101B-9397-08002B2CF9AE}" pid="17" name="FSC#SKEDITIONSLOVLEX@103.510:nazovpredpis3">
    <vt:lpwstr/>
  </property>
  <property fmtid="{D5CDD505-2E9C-101B-9397-08002B2CF9AE}" pid="18" name="FSC#SKEDITIONSLOVLEX@103.510:cislopredpis">
    <vt:lpwstr/>
  </property>
  <property fmtid="{D5CDD505-2E9C-101B-9397-08002B2CF9AE}" pid="19" name="FSC#SKEDITIONSLOVLEX@103.510:zodpinstitucia">
    <vt:lpwstr>Ministerstvo školstva, vedy, výskumu a športu Slovenskej republiky</vt:lpwstr>
  </property>
  <property fmtid="{D5CDD505-2E9C-101B-9397-08002B2CF9AE}" pid="20" name="FSC#SKEDITIONSLOVLEX@103.510:pripomienkovatelia">
    <vt:lpwstr/>
  </property>
  <property fmtid="{D5CDD505-2E9C-101B-9397-08002B2CF9AE}" pid="21" name="FSC#SKEDITIONSLOVLEX@103.510:autorpredpis">
    <vt:lpwstr/>
  </property>
  <property fmtid="{D5CDD505-2E9C-101B-9397-08002B2CF9AE}" pid="22" name="FSC#SKEDITIONSLOVLEX@103.510:podnetpredpis">
    <vt:lpwstr>uznesenie vlády Slovenskej republiky č. 221 z 28. apríla 2021 k návrhu Plánu obnovy a odolnosti Slovenskej republiky _x000d_
 Programové vyhlásenie vlády Slovenskej republiky na obdobie rokov 2021 - 2024 </vt:lpwstr>
  </property>
  <property fmtid="{D5CDD505-2E9C-101B-9397-08002B2CF9AE}" pid="23" name="FSC#SKEDITIONSLOVLEX@103.510:plnynazovpredpis">
    <vt:lpwstr> Zákon  z... 2023, ktorým sa mení a dopĺňa zákon č. 245/2008 Z. z. o výchove a vzdelávaní (školský zákon) a o zmene a doplnení niektorých zákonov v znení neskorších predpisov a ktorým sa menia a dopĺňajú niektoré zákony</vt:lpwstr>
  </property>
  <property fmtid="{D5CDD505-2E9C-101B-9397-08002B2CF9AE}" pid="24" name="FSC#SKEDITIONSLOVLEX@103.510:plnynazovpredpis1">
    <vt:lpwstr/>
  </property>
  <property fmtid="{D5CDD505-2E9C-101B-9397-08002B2CF9AE}" pid="25" name="FSC#SKEDITIONSLOVLEX@103.510:plnynazovpredpis2">
    <vt:lpwstr/>
  </property>
  <property fmtid="{D5CDD505-2E9C-101B-9397-08002B2CF9AE}" pid="26" name="FSC#SKEDITIONSLOVLEX@103.510:plnynazovpredpis3">
    <vt:lpwstr/>
  </property>
  <property fmtid="{D5CDD505-2E9C-101B-9397-08002B2CF9AE}" pid="27" name="FSC#SKEDITIONSLOVLEX@103.510:rezortcislopredpis">
    <vt:lpwstr>2023/5076:1-A1810</vt:lpwstr>
  </property>
  <property fmtid="{D5CDD505-2E9C-101B-9397-08002B2CF9AE}" pid="28" name="FSC#SKEDITIONSLOVLEX@103.510:citaciapredpis">
    <vt:lpwstr/>
  </property>
  <property fmtid="{D5CDD505-2E9C-101B-9397-08002B2CF9AE}" pid="29" name="FSC#SKEDITIONSLOVLEX@103.510:spiscislouv">
    <vt:lpwstr/>
  </property>
  <property fmtid="{D5CDD505-2E9C-101B-9397-08002B2CF9AE}" pid="30" name="FSC#SKEDITIONSLOVLEX@103.510:datumschvalpredpis">
    <vt:lpwstr/>
  </property>
  <property fmtid="{D5CDD505-2E9C-101B-9397-08002B2CF9AE}" pid="31" name="FSC#SKEDITIONSLOVLEX@103.510:platneod">
    <vt:lpwstr/>
  </property>
  <property fmtid="{D5CDD505-2E9C-101B-9397-08002B2CF9AE}" pid="32" name="FSC#SKEDITIONSLOVLEX@103.510:platnedo">
    <vt:lpwstr/>
  </property>
  <property fmtid="{D5CDD505-2E9C-101B-9397-08002B2CF9AE}" pid="33" name="FSC#SKEDITIONSLOVLEX@103.510:ucinnostod">
    <vt:lpwstr/>
  </property>
  <property fmtid="{D5CDD505-2E9C-101B-9397-08002B2CF9AE}" pid="34" name="FSC#SKEDITIONSLOVLEX@103.510:ucinnostdo">
    <vt:lpwstr/>
  </property>
  <property fmtid="{D5CDD505-2E9C-101B-9397-08002B2CF9AE}" pid="35" name="FSC#SKEDITIONSLOVLEX@103.510:datumplatnosti">
    <vt:lpwstr/>
  </property>
  <property fmtid="{D5CDD505-2E9C-101B-9397-08002B2CF9AE}" pid="36" name="FSC#SKEDITIONSLOVLEX@103.510:cislolp">
    <vt:lpwstr>LP/2023/22</vt:lpwstr>
  </property>
  <property fmtid="{D5CDD505-2E9C-101B-9397-08002B2CF9AE}" pid="37" name="FSC#SKEDITIONSLOVLEX@103.510:typsprievdok">
    <vt:lpwstr>Príloha všeobecná</vt:lpwstr>
  </property>
  <property fmtid="{D5CDD505-2E9C-101B-9397-08002B2CF9AE}" pid="38" name="FSC#SKEDITIONSLOVLEX@103.510:cislopartlac">
    <vt:lpwstr/>
  </property>
  <property fmtid="{D5CDD505-2E9C-101B-9397-08002B2CF9AE}" pid="39" name="FSC#SKEDITIONSLOVLEX@103.510:AttrStrListDocPropUcelPredmetZmluvy">
    <vt:lpwstr/>
  </property>
  <property fmtid="{D5CDD505-2E9C-101B-9397-08002B2CF9AE}" pid="40" name="FSC#SKEDITIONSLOVLEX@103.510:AttrStrListDocPropUpravaPravFOPRO">
    <vt:lpwstr/>
  </property>
  <property fmtid="{D5CDD505-2E9C-101B-9397-08002B2CF9AE}" pid="41" name="FSC#SKEDITIONSLOVLEX@103.510:AttrStrListDocPropUpravaPredmetuZmluvy">
    <vt:lpwstr/>
  </property>
  <property fmtid="{D5CDD505-2E9C-101B-9397-08002B2CF9AE}" pid="42" name="FSC#SKEDITIONSLOVLEX@103.510:AttrStrListDocPropKategoriaZmluvy74">
    <vt:lpwstr/>
  </property>
  <property fmtid="{D5CDD505-2E9C-101B-9397-08002B2CF9AE}" pid="43" name="FSC#SKEDITIONSLOVLEX@103.510:AttrStrListDocPropKategoriaZmluvy75">
    <vt:lpwstr/>
  </property>
  <property fmtid="{D5CDD505-2E9C-101B-9397-08002B2CF9AE}" pid="44" name="FSC#SKEDITIONSLOVLEX@103.510:AttrStrListDocPropDopadyPrijatiaZmluvy">
    <vt:lpwstr/>
  </property>
  <property fmtid="{D5CDD505-2E9C-101B-9397-08002B2CF9AE}" pid="45" name="FSC#SKEDITIONSLOVLEX@103.510:AttrStrListDocPropProblematikaPPa">
    <vt:lpwstr/>
  </property>
  <property fmtid="{D5CDD505-2E9C-101B-9397-08002B2CF9AE}" pid="46" name="FSC#SKEDITIONSLOVLEX@103.510:AttrStrListDocPropPrimarnePravoEU">
    <vt:lpwstr/>
  </property>
  <property fmtid="{D5CDD505-2E9C-101B-9397-08002B2CF9AE}" pid="47" name="FSC#SKEDITIONSLOVLEX@103.510:AttrStrListDocPropSekundarneLegPravoPO">
    <vt:lpwstr/>
  </property>
  <property fmtid="{D5CDD505-2E9C-101B-9397-08002B2CF9AE}" pid="48" name="FSC#SKEDITIONSLOVLEX@103.510:AttrStrListDocPropSekundarneNelegPravoPO">
    <vt:lpwstr/>
  </property>
  <property fmtid="{D5CDD505-2E9C-101B-9397-08002B2CF9AE}" pid="49" name="FSC#SKEDITIONSLOVLEX@103.510:AttrStrListDocPropSekundarneLegPravoDO">
    <vt:lpwstr/>
  </property>
  <property fmtid="{D5CDD505-2E9C-101B-9397-08002B2CF9AE}" pid="50" name="FSC#SKEDITIONSLOVLEX@103.510:AttrStrListDocPropProblematikaPPb">
    <vt:lpwstr/>
  </property>
  <property fmtid="{D5CDD505-2E9C-101B-9397-08002B2CF9AE}" pid="51" name="FSC#SKEDITIONSLOVLEX@103.510:AttrStrListDocPropNazovPredpisuEU">
    <vt:lpwstr/>
  </property>
  <property fmtid="{D5CDD505-2E9C-101B-9397-08002B2CF9AE}" pid="52" name="FSC#SKEDITIONSLOVLEX@103.510:AttrStrListDocPropLehotaPrebratieSmernice">
    <vt:lpwstr/>
  </property>
  <property fmtid="{D5CDD505-2E9C-101B-9397-08002B2CF9AE}" pid="53" name="FSC#SKEDITIONSLOVLEX@103.510:AttrStrListDocPropLehotaNaPredlozenie">
    <vt:lpwstr/>
  </property>
  <property fmtid="{D5CDD505-2E9C-101B-9397-08002B2CF9AE}" pid="54" name="FSC#SKEDITIONSLOVLEX@103.510:AttrStrListDocPropInfoZaciatokKonania">
    <vt:lpwstr/>
  </property>
  <property fmtid="{D5CDD505-2E9C-101B-9397-08002B2CF9AE}" pid="55" name="FSC#SKEDITIONSLOVLEX@103.510:AttrStrListDocPropInfoUzPreberanePP">
    <vt:lpwstr/>
  </property>
  <property fmtid="{D5CDD505-2E9C-101B-9397-08002B2CF9AE}" pid="56" name="FSC#SKEDITIONSLOVLEX@103.510:AttrStrListDocPropStupenZlucitelnostiPP">
    <vt:lpwstr/>
  </property>
  <property fmtid="{D5CDD505-2E9C-101B-9397-08002B2CF9AE}" pid="57" name="FSC#SKEDITIONSLOVLEX@103.510:AttrStrListDocPropGestorSpolupRezorty">
    <vt:lpwstr/>
  </property>
  <property fmtid="{D5CDD505-2E9C-101B-9397-08002B2CF9AE}" pid="58" name="FSC#SKEDITIONSLOVLEX@103.510:AttrDateDocPropZaciatokPKK">
    <vt:lpwstr/>
  </property>
  <property fmtid="{D5CDD505-2E9C-101B-9397-08002B2CF9AE}" pid="59" name="FSC#SKEDITIONSLOVLEX@103.510:AttrDateDocPropUkonceniePKK">
    <vt:lpwstr/>
  </property>
  <property fmtid="{D5CDD505-2E9C-101B-9397-08002B2CF9AE}" pid="60" name="FSC#SKEDITIONSLOVLEX@103.510:AttrStrDocPropVplyvRozpocetVS">
    <vt:lpwstr/>
  </property>
  <property fmtid="{D5CDD505-2E9C-101B-9397-08002B2CF9AE}" pid="61" name="FSC#SKEDITIONSLOVLEX@103.510:AttrStrDocPropVplyvPodnikatelskeProstr">
    <vt:lpwstr/>
  </property>
  <property fmtid="{D5CDD505-2E9C-101B-9397-08002B2CF9AE}" pid="62" name="FSC#SKEDITIONSLOVLEX@103.510:AttrStrDocPropVplyvSocialny">
    <vt:lpwstr/>
  </property>
  <property fmtid="{D5CDD505-2E9C-101B-9397-08002B2CF9AE}" pid="63" name="FSC#SKEDITIONSLOVLEX@103.510:AttrStrDocPropVplyvNaZivotProstr">
    <vt:lpwstr/>
  </property>
  <property fmtid="{D5CDD505-2E9C-101B-9397-08002B2CF9AE}" pid="64" name="FSC#SKEDITIONSLOVLEX@103.510:AttrStrDocPropVplyvNaInformatizaciu">
    <vt:lpwstr/>
  </property>
  <property fmtid="{D5CDD505-2E9C-101B-9397-08002B2CF9AE}" pid="65" name="FSC#SKEDITIONSLOVLEX@103.510:AttrStrListDocPropPoznamkaVplyv">
    <vt:lpwstr/>
  </property>
  <property fmtid="{D5CDD505-2E9C-101B-9397-08002B2CF9AE}" pid="66" name="FSC#SKEDITIONSLOVLEX@103.510:AttrStrListDocPropAltRiesenia">
    <vt:lpwstr/>
  </property>
  <property fmtid="{D5CDD505-2E9C-101B-9397-08002B2CF9AE}" pid="67" name="FSC#SKEDITIONSLOVLEX@103.510:AttrStrListDocPropStanoviskoGest">
    <vt:lpwstr/>
  </property>
  <property fmtid="{D5CDD505-2E9C-101B-9397-08002B2CF9AE}" pid="68" name="FSC#SKEDITIONSLOVLEX@103.510:AttrStrListDocPropTextKomunike">
    <vt:lpwstr/>
  </property>
  <property fmtid="{D5CDD505-2E9C-101B-9397-08002B2CF9AE}" pid="69" name="FSC#SKEDITIONSLOVLEX@103.510:AttrStrListDocPropUznesenieCastA">
    <vt:lpwstr/>
  </property>
  <property fmtid="{D5CDD505-2E9C-101B-9397-08002B2CF9AE}" pid="70" name="FSC#SKEDITIONSLOVLEX@103.510:AttrStrListDocPropUznesenieZodpovednyA1">
    <vt:lpwstr/>
  </property>
  <property fmtid="{D5CDD505-2E9C-101B-9397-08002B2CF9AE}" pid="71" name="FSC#SKEDITIONSLOVLEX@103.510:AttrStrListDocPropUznesenieTextA1">
    <vt:lpwstr/>
  </property>
  <property fmtid="{D5CDD505-2E9C-101B-9397-08002B2CF9AE}" pid="72" name="FSC#SKEDITIONSLOVLEX@103.510:AttrStrListDocPropUznesenieTerminA1">
    <vt:lpwstr/>
  </property>
  <property fmtid="{D5CDD505-2E9C-101B-9397-08002B2CF9AE}" pid="73" name="FSC#SKEDITIONSLOVLEX@103.510:AttrStrListDocPropUznesenieBODA1">
    <vt:lpwstr/>
  </property>
  <property fmtid="{D5CDD505-2E9C-101B-9397-08002B2CF9AE}" pid="74" name="FSC#SKEDITIONSLOVLEX@103.510:AttrStrListDocPropUznesenieZodpovednyA2">
    <vt:lpwstr/>
  </property>
  <property fmtid="{D5CDD505-2E9C-101B-9397-08002B2CF9AE}" pid="75" name="FSC#SKEDITIONSLOVLEX@103.510:AttrStrListDocPropUznesenieTextA2">
    <vt:lpwstr/>
  </property>
  <property fmtid="{D5CDD505-2E9C-101B-9397-08002B2CF9AE}" pid="76" name="FSC#SKEDITIONSLOVLEX@103.510:AttrStrListDocPropUznesenieTerminA2">
    <vt:lpwstr/>
  </property>
  <property fmtid="{D5CDD505-2E9C-101B-9397-08002B2CF9AE}" pid="77" name="FSC#SKEDITIONSLOVLEX@103.510:AttrStrListDocPropUznesenieBODA3">
    <vt:lpwstr/>
  </property>
  <property fmtid="{D5CDD505-2E9C-101B-9397-08002B2CF9AE}" pid="78" name="FSC#SKEDITIONSLOVLEX@103.510:AttrStrListDocPropUznesenieZodpovednyA3">
    <vt:lpwstr/>
  </property>
  <property fmtid="{D5CDD505-2E9C-101B-9397-08002B2CF9AE}" pid="79" name="FSC#SKEDITIONSLOVLEX@103.510:AttrStrListDocPropUznesenieTextA3">
    <vt:lpwstr/>
  </property>
  <property fmtid="{D5CDD505-2E9C-101B-9397-08002B2CF9AE}" pid="80" name="FSC#SKEDITIONSLOVLEX@103.510:AttrStrListDocPropUznesenieTerminA3">
    <vt:lpwstr/>
  </property>
  <property fmtid="{D5CDD505-2E9C-101B-9397-08002B2CF9AE}" pid="81" name="FSC#SKEDITIONSLOVLEX@103.510:AttrStrListDocPropUznesenieBODA4">
    <vt:lpwstr/>
  </property>
  <property fmtid="{D5CDD505-2E9C-101B-9397-08002B2CF9AE}" pid="82" name="FSC#SKEDITIONSLOVLEX@103.510:AttrStrListDocPropUznesenieZodpovednyA4">
    <vt:lpwstr/>
  </property>
  <property fmtid="{D5CDD505-2E9C-101B-9397-08002B2CF9AE}" pid="83" name="FSC#SKEDITIONSLOVLEX@103.510:AttrStrListDocPropUznesenieTextA4">
    <vt:lpwstr/>
  </property>
  <property fmtid="{D5CDD505-2E9C-101B-9397-08002B2CF9AE}" pid="84" name="FSC#SKEDITIONSLOVLEX@103.510:AttrStrListDocPropUznesenieTerminA4">
    <vt:lpwstr/>
  </property>
  <property fmtid="{D5CDD505-2E9C-101B-9397-08002B2CF9AE}" pid="85" name="FSC#SKEDITIONSLOVLEX@103.510:AttrStrListDocPropUznesenieCastB">
    <vt:lpwstr/>
  </property>
  <property fmtid="{D5CDD505-2E9C-101B-9397-08002B2CF9AE}" pid="86" name="FSC#SKEDITIONSLOVLEX@103.510:AttrStrListDocPropUznesenieBODB1">
    <vt:lpwstr/>
  </property>
  <property fmtid="{D5CDD505-2E9C-101B-9397-08002B2CF9AE}" pid="87" name="FSC#SKEDITIONSLOVLEX@103.510:AttrStrListDocPropUznesenieZodpovednyB1">
    <vt:lpwstr/>
  </property>
  <property fmtid="{D5CDD505-2E9C-101B-9397-08002B2CF9AE}" pid="88" name="FSC#SKEDITIONSLOVLEX@103.510:AttrStrListDocPropUznesenieTextB1">
    <vt:lpwstr/>
  </property>
  <property fmtid="{D5CDD505-2E9C-101B-9397-08002B2CF9AE}" pid="89" name="FSC#SKEDITIONSLOVLEX@103.510:AttrStrListDocPropUznesenieTerminB1">
    <vt:lpwstr/>
  </property>
  <property fmtid="{D5CDD505-2E9C-101B-9397-08002B2CF9AE}" pid="90" name="FSC#SKEDITIONSLOVLEX@103.510:AttrStrListDocPropUznesenieBODB2">
    <vt:lpwstr/>
  </property>
  <property fmtid="{D5CDD505-2E9C-101B-9397-08002B2CF9AE}" pid="91" name="FSC#SKEDITIONSLOVLEX@103.510:AttrStrListDocPropUznesenieZodpovednyB2">
    <vt:lpwstr/>
  </property>
  <property fmtid="{D5CDD505-2E9C-101B-9397-08002B2CF9AE}" pid="92" name="FSC#SKEDITIONSLOVLEX@103.510:AttrStrListDocPropUznesenieTextB2">
    <vt:lpwstr/>
  </property>
  <property fmtid="{D5CDD505-2E9C-101B-9397-08002B2CF9AE}" pid="93" name="FSC#SKEDITIONSLOVLEX@103.510:AttrStrListDocPropUznesenieTerminB2">
    <vt:lpwstr/>
  </property>
  <property fmtid="{D5CDD505-2E9C-101B-9397-08002B2CF9AE}" pid="94" name="FSC#SKEDITIONSLOVLEX@103.510:AttrStrListDocPropUznesenieBODB3">
    <vt:lpwstr/>
  </property>
  <property fmtid="{D5CDD505-2E9C-101B-9397-08002B2CF9AE}" pid="95" name="FSC#SKEDITIONSLOVLEX@103.510:AttrStrListDocPropUznesenieZodpovednyB3">
    <vt:lpwstr/>
  </property>
  <property fmtid="{D5CDD505-2E9C-101B-9397-08002B2CF9AE}" pid="96" name="FSC#SKEDITIONSLOVLEX@103.510:AttrStrListDocPropUznesenieTextB3">
    <vt:lpwstr/>
  </property>
  <property fmtid="{D5CDD505-2E9C-101B-9397-08002B2CF9AE}" pid="97" name="FSC#SKEDITIONSLOVLEX@103.510:AttrStrListDocPropUznesenieTerminB3">
    <vt:lpwstr/>
  </property>
  <property fmtid="{D5CDD505-2E9C-101B-9397-08002B2CF9AE}" pid="98" name="FSC#SKEDITIONSLOVLEX@103.510:AttrStrListDocPropUznesenieBODB4">
    <vt:lpwstr/>
  </property>
  <property fmtid="{D5CDD505-2E9C-101B-9397-08002B2CF9AE}" pid="99" name="FSC#SKEDITIONSLOVLEX@103.510:AttrStrListDocPropUznesenieZodpovednyB4">
    <vt:lpwstr/>
  </property>
  <property fmtid="{D5CDD505-2E9C-101B-9397-08002B2CF9AE}" pid="100" name="FSC#SKEDITIONSLOVLEX@103.510:AttrStrListDocPropUznesenieTextB4">
    <vt:lpwstr/>
  </property>
  <property fmtid="{D5CDD505-2E9C-101B-9397-08002B2CF9AE}" pid="101" name="FSC#SKEDITIONSLOVLEX@103.510:AttrStrListDocPropUznesenieTerminB4">
    <vt:lpwstr/>
  </property>
  <property fmtid="{D5CDD505-2E9C-101B-9397-08002B2CF9AE}" pid="102" name="FSC#SKEDITIONSLOVLEX@103.510:AttrStrListDocPropUznesenieCastC">
    <vt:lpwstr/>
  </property>
  <property fmtid="{D5CDD505-2E9C-101B-9397-08002B2CF9AE}" pid="103" name="FSC#SKEDITIONSLOVLEX@103.510:AttrStrListDocPropUznesenieBODC1">
    <vt:lpwstr/>
  </property>
  <property fmtid="{D5CDD505-2E9C-101B-9397-08002B2CF9AE}" pid="104" name="FSC#SKEDITIONSLOVLEX@103.510:AttrStrListDocPropUznesenieZodpovednyC1">
    <vt:lpwstr/>
  </property>
  <property fmtid="{D5CDD505-2E9C-101B-9397-08002B2CF9AE}" pid="105" name="FSC#SKEDITIONSLOVLEX@103.510:AttrStrListDocPropUznesenieTextC1">
    <vt:lpwstr/>
  </property>
  <property fmtid="{D5CDD505-2E9C-101B-9397-08002B2CF9AE}" pid="106" name="FSC#SKEDITIONSLOVLEX@103.510:AttrStrListDocPropUznesenieTerminC1">
    <vt:lpwstr/>
  </property>
  <property fmtid="{D5CDD505-2E9C-101B-9397-08002B2CF9AE}" pid="107" name="FSC#SKEDITIONSLOVLEX@103.510:AttrStrListDocPropUznesenieBODC2">
    <vt:lpwstr/>
  </property>
  <property fmtid="{D5CDD505-2E9C-101B-9397-08002B2CF9AE}" pid="108" name="FSC#SKEDITIONSLOVLEX@103.510:AttrStrListDocPropUznesenieZodpovednyC2">
    <vt:lpwstr/>
  </property>
  <property fmtid="{D5CDD505-2E9C-101B-9397-08002B2CF9AE}" pid="109" name="FSC#SKEDITIONSLOVLEX@103.510:AttrStrListDocPropUznesenieTextC2">
    <vt:lpwstr/>
  </property>
  <property fmtid="{D5CDD505-2E9C-101B-9397-08002B2CF9AE}" pid="110" name="FSC#SKEDITIONSLOVLEX@103.510:AttrStrListDocPropUznesenieTerminC2">
    <vt:lpwstr/>
  </property>
  <property fmtid="{D5CDD505-2E9C-101B-9397-08002B2CF9AE}" pid="111" name="FSC#SKEDITIONSLOVLEX@103.510:AttrStrListDocPropUznesenieBODC3">
    <vt:lpwstr/>
  </property>
  <property fmtid="{D5CDD505-2E9C-101B-9397-08002B2CF9AE}" pid="112" name="FSC#SKEDITIONSLOVLEX@103.510:AttrStrListDocPropUznesenieZodpovednyC3">
    <vt:lpwstr/>
  </property>
  <property fmtid="{D5CDD505-2E9C-101B-9397-08002B2CF9AE}" pid="113" name="FSC#SKEDITIONSLOVLEX@103.510:AttrStrListDocPropUznesenieTextC3">
    <vt:lpwstr/>
  </property>
  <property fmtid="{D5CDD505-2E9C-101B-9397-08002B2CF9AE}" pid="114" name="FSC#SKEDITIONSLOVLEX@103.510:AttrStrListDocPropUznesenieTerminC3">
    <vt:lpwstr/>
  </property>
  <property fmtid="{D5CDD505-2E9C-101B-9397-08002B2CF9AE}" pid="115" name="FSC#SKEDITIONSLOVLEX@103.510:AttrStrListDocPropUznesenieBODC4">
    <vt:lpwstr/>
  </property>
  <property fmtid="{D5CDD505-2E9C-101B-9397-08002B2CF9AE}" pid="116" name="FSC#SKEDITIONSLOVLEX@103.510:AttrStrListDocPropUznesenieZodpovednyC4">
    <vt:lpwstr/>
  </property>
  <property fmtid="{D5CDD505-2E9C-101B-9397-08002B2CF9AE}" pid="117" name="FSC#SKEDITIONSLOVLEX@103.510:AttrStrListDocPropUznesenieTextC4">
    <vt:lpwstr/>
  </property>
  <property fmtid="{D5CDD505-2E9C-101B-9397-08002B2CF9AE}" pid="118" name="FSC#SKEDITIONSLOVLEX@103.510:AttrStrListDocPropUznesenieTerminC4">
    <vt:lpwstr/>
  </property>
  <property fmtid="{D5CDD505-2E9C-101B-9397-08002B2CF9AE}" pid="119" name="FSC#SKEDITIONSLOVLEX@103.510:AttrStrListDocPropUznesenieCastD">
    <vt:lpwstr/>
  </property>
  <property fmtid="{D5CDD505-2E9C-101B-9397-08002B2CF9AE}" pid="120" name="FSC#SKEDITIONSLOVLEX@103.510:AttrStrListDocPropUznesenieBODD1">
    <vt:lpwstr/>
  </property>
  <property fmtid="{D5CDD505-2E9C-101B-9397-08002B2CF9AE}" pid="121" name="FSC#SKEDITIONSLOVLEX@103.510:AttrStrListDocPropUznesenieZodpovednyD1">
    <vt:lpwstr/>
  </property>
  <property fmtid="{D5CDD505-2E9C-101B-9397-08002B2CF9AE}" pid="122" name="FSC#SKEDITIONSLOVLEX@103.510:AttrStrListDocPropUznesenieTextD1">
    <vt:lpwstr/>
  </property>
  <property fmtid="{D5CDD505-2E9C-101B-9397-08002B2CF9AE}" pid="123" name="FSC#SKEDITIONSLOVLEX@103.510:AttrStrListDocPropUznesenieTerminD1">
    <vt:lpwstr/>
  </property>
  <property fmtid="{D5CDD505-2E9C-101B-9397-08002B2CF9AE}" pid="124" name="FSC#SKEDITIONSLOVLEX@103.510:AttrStrListDocPropUznesenieBODD2">
    <vt:lpwstr/>
  </property>
  <property fmtid="{D5CDD505-2E9C-101B-9397-08002B2CF9AE}" pid="125" name="FSC#SKEDITIONSLOVLEX@103.510:AttrStrListDocPropUznesenieZodpovednyD2">
    <vt:lpwstr/>
  </property>
  <property fmtid="{D5CDD505-2E9C-101B-9397-08002B2CF9AE}" pid="126" name="FSC#SKEDITIONSLOVLEX@103.510:AttrStrListDocPropUznesenieTextD2">
    <vt:lpwstr/>
  </property>
  <property fmtid="{D5CDD505-2E9C-101B-9397-08002B2CF9AE}" pid="127" name="FSC#SKEDITIONSLOVLEX@103.510:AttrStrListDocPropUznesenieTerminD2">
    <vt:lpwstr/>
  </property>
  <property fmtid="{D5CDD505-2E9C-101B-9397-08002B2CF9AE}" pid="128" name="FSC#SKEDITIONSLOVLEX@103.510:AttrStrListDocPropUznesenieBODD3">
    <vt:lpwstr/>
  </property>
  <property fmtid="{D5CDD505-2E9C-101B-9397-08002B2CF9AE}" pid="129" name="FSC#SKEDITIONSLOVLEX@103.510:AttrStrListDocPropUznesenieZodpovednyD3">
    <vt:lpwstr/>
  </property>
  <property fmtid="{D5CDD505-2E9C-101B-9397-08002B2CF9AE}" pid="130" name="FSC#SKEDITIONSLOVLEX@103.510:AttrStrListDocPropUznesenieTextD3">
    <vt:lpwstr/>
  </property>
  <property fmtid="{D5CDD505-2E9C-101B-9397-08002B2CF9AE}" pid="131" name="FSC#SKEDITIONSLOVLEX@103.510:AttrStrListDocPropUznesenieTerminD3">
    <vt:lpwstr/>
  </property>
  <property fmtid="{D5CDD505-2E9C-101B-9397-08002B2CF9AE}" pid="132" name="FSC#SKEDITIONSLOVLEX@103.510:AttrStrListDocPropUznesenieBODD4">
    <vt:lpwstr/>
  </property>
  <property fmtid="{D5CDD505-2E9C-101B-9397-08002B2CF9AE}" pid="133" name="FSC#SKEDITIONSLOVLEX@103.510:AttrStrListDocPropUznesenieZodpovednyD4">
    <vt:lpwstr/>
  </property>
  <property fmtid="{D5CDD505-2E9C-101B-9397-08002B2CF9AE}" pid="134" name="FSC#SKEDITIONSLOVLEX@103.510:AttrStrListDocPropUznesenieTextD4">
    <vt:lpwstr/>
  </property>
  <property fmtid="{D5CDD505-2E9C-101B-9397-08002B2CF9AE}" pid="135" name="FSC#SKEDITIONSLOVLEX@103.510:AttrStrListDocPropUznesenieTerminD4">
    <vt:lpwstr/>
  </property>
  <property fmtid="{D5CDD505-2E9C-101B-9397-08002B2CF9AE}" pid="136" name="FSC#SKEDITIONSLOVLEX@103.510:AttrStrListDocPropUznesenieVykonaju">
    <vt:lpwstr>predseda vlády Slovenskej republiky_x000d_
minister školstva, vedy, výskumu a športu SR</vt:lpwstr>
  </property>
  <property fmtid="{D5CDD505-2E9C-101B-9397-08002B2CF9AE}" pid="137" name="FSC#SKEDITIONSLOVLEX@103.510:AttrStrListDocPropUznesenieNaVedomie">
    <vt:lpwstr>predseda Národnej rady Slovenskej republiky</vt:lpwstr>
  </property>
  <property fmtid="{D5CDD505-2E9C-101B-9397-08002B2CF9AE}" pid="138" name="FSC#SKEDITIONSLOVLEX@103.510:funkciaPred">
    <vt:lpwstr/>
  </property>
  <property fmtid="{D5CDD505-2E9C-101B-9397-08002B2CF9AE}" pid="139" name="FSC#SKEDITIONSLOVLEX@103.510:funkciaPredAkuzativ">
    <vt:lpwstr/>
  </property>
  <property fmtid="{D5CDD505-2E9C-101B-9397-08002B2CF9AE}" pid="140" name="FSC#SKEDITIONSLOVLEX@103.510:funkciaPredDativ">
    <vt:lpwstr/>
  </property>
  <property fmtid="{D5CDD505-2E9C-101B-9397-08002B2CF9AE}" pid="141" name="FSC#SKEDITIONSLOVLEX@103.510:funkciaZodpPred">
    <vt:lpwstr>minister školstva, vedy, výskumu a športu SR</vt:lpwstr>
  </property>
  <property fmtid="{D5CDD505-2E9C-101B-9397-08002B2CF9AE}" pid="142" name="FSC#SKEDITIONSLOVLEX@103.510:funkciaZodpPredAkuzativ">
    <vt:lpwstr>ministra školstva, vedy, výskumu a športu SR</vt:lpwstr>
  </property>
  <property fmtid="{D5CDD505-2E9C-101B-9397-08002B2CF9AE}" pid="143" name="FSC#SKEDITIONSLOVLEX@103.510:funkciaZodpPredDativ">
    <vt:lpwstr>ministrovi školstva, vedy, výskumu a športu SR</vt:lpwstr>
  </property>
  <property fmtid="{D5CDD505-2E9C-101B-9397-08002B2CF9AE}" pid="144" name="FSC#SKEDITIONSLOVLEX@103.510:funkciaDalsiPred">
    <vt:lpwstr/>
  </property>
  <property fmtid="{D5CDD505-2E9C-101B-9397-08002B2CF9AE}" pid="145" name="FSC#SKEDITIONSLOVLEX@103.510:funkciaDalsiPredAkuzativ">
    <vt:lpwstr/>
  </property>
  <property fmtid="{D5CDD505-2E9C-101B-9397-08002B2CF9AE}" pid="146" name="FSC#SKEDITIONSLOVLEX@103.510:funkciaDalsiPredDativ">
    <vt:lpwstr/>
  </property>
  <property fmtid="{D5CDD505-2E9C-101B-9397-08002B2CF9AE}" pid="147" name="FSC#SKEDITIONSLOVLEX@103.510:predkladateliaObalSD">
    <vt:lpwstr>Ján Horecký_x000d_
minister školstva, vedy, výskumu a športu SR</vt:lpwstr>
  </property>
  <property fmtid="{D5CDD505-2E9C-101B-9397-08002B2CF9AE}" pid="148" name="FSC#SKEDITIONSLOVLEX@103.510:AttrStrListDocPropTextVseobPrilohy">
    <vt:lpwstr/>
  </property>
  <property fmtid="{D5CDD505-2E9C-101B-9397-08002B2CF9AE}" pid="149" name="FSC#SKEDITIONSLOVLEX@103.510:AttrStrListDocPropTextPredklSpravy">
    <vt:lpwstr>&lt;p&gt;Ministerstvo školstva, vedy, výskumu a športu SR predkladá návrh zákona, ktorým sa mení a dopĺňa zákon č. 245/2008 Z. z. o výchove a vzdelávaní (školský zákon) a o zmene a doplnení niektorých zákonov v znení neskorších predpisov a&amp;nbsp;ktorým sa menia </vt:lpwstr>
  </property>
  <property fmtid="{D5CDD505-2E9C-101B-9397-08002B2CF9AE}" pid="150" name="FSC#SKEDITIONSLOVLEX@103.510:vytvorenedna">
    <vt:lpwstr>19. 1. 2023</vt:lpwstr>
  </property>
  <property fmtid="{D5CDD505-2E9C-101B-9397-08002B2CF9AE}" pid="151" name="FSC#COOSYSTEM@1.1:Container">
    <vt:lpwstr>COO.2145.1000.3.5483578</vt:lpwstr>
  </property>
  <property fmtid="{D5CDD505-2E9C-101B-9397-08002B2CF9AE}" pid="152" name="FSC#FSCFOLIO@1.1001:docpropproject">
    <vt:lpwstr/>
  </property>
</Properties>
</file>