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matulova\Desktop\novela 2022 pCBCR\NR SR\na zaslanie\"/>
    </mc:Choice>
  </mc:AlternateContent>
  <bookViews>
    <workbookView xWindow="0" yWindow="0" windowWidth="25200" windowHeight="11535"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I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I9" i="10"/>
  <c r="AH9" i="10"/>
  <c r="AG9"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N9" i="10"/>
  <c r="BP9" i="10"/>
  <c r="BO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AF12" i="10" s="1"/>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BV9" i="10" s="1"/>
  <c r="AQ9" i="10"/>
  <c r="BX9" i="10" s="1"/>
  <c r="AP9" i="10"/>
  <c r="AX9" i="10"/>
  <c r="AY9" i="10" s="1"/>
  <c r="L10" i="13"/>
  <c r="BF9" i="10" l="1"/>
  <c r="BF159" i="10" s="1"/>
  <c r="BW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BQ9" i="10" s="1"/>
  <c r="AR9" i="10"/>
  <c r="AC9" i="10"/>
  <c r="AK9" i="10" s="1"/>
  <c r="BR9" i="10" s="1"/>
  <c r="U12" i="10"/>
  <c r="AD12" i="10" s="1"/>
  <c r="AL12" i="10" s="1"/>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CA9" i="10" s="1"/>
  <c r="AL9" i="10"/>
  <c r="BS9" i="10" s="1"/>
  <c r="BJ9" i="10"/>
  <c r="BK9" i="10"/>
  <c r="CC9" i="10"/>
  <c r="J26" i="15" s="1"/>
  <c r="AE9" i="10"/>
  <c r="AM9" i="10" s="1"/>
  <c r="BT9" i="10" s="1"/>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<sst xmlns="http://schemas.openxmlformats.org/spreadsheetml/2006/main" count="718" uniqueCount="221">
  <si>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</si>
  <si>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</si>
  <si>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</si>
  <si>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</si>
  <si>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</si>
  <si>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</si>
  <si>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</si>
  <si>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</si>
  <si>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</si>
  <si>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</si>
  <si>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</si>
  <si>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</si>
  <si>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</si>
  <si>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</si>
  <si>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</si>
  <si>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</si>
  <si>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</si>
  <si>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</si>
  <si>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</si>
  <si>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</si>
  <si>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</si>
  <si>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</si>
  <si>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</si>
  <si>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</si>
  <si>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</si>
  <si>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</si>
  <si>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</si>
  <si>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</si>
  <si>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</si>
  <si>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</si>
  <si>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</si>
  <si>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</si>
  <si>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</si>
  <si>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</si>
  <si>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</si>
  <si>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</si>
  <si>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</si>
  <si>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</si>
  <si>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</si>
  <si>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</si>
  <si>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</si>
  <si>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</si>
  <si>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</si>
  <si>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</si>
  <si>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</si>
  <si>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</si>
  <si>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</si>
  <si>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</si>
  <si>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</si>
  <si>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</si>
  <si>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</si>
  <si>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</si>
  <si>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</si>
  <si>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</si>
  <si>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</si>
  <si>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</si>
  <si>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</si>
  <si>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</si>
  <si>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</si>
  <si>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</si>
  <si>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</si>
  <si>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</si>
  <si>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</si>
  <si>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</si>
  <si>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</si>
  <si>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</si>
  <si>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</si>
  <si>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</si>
  <si>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</si>
  <si>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</si>
  <si>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</si>
  <si>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</si>
  <si>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</si>
  <si>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</si>
  <si>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</si>
  <si>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</si>
  <si>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</si>
  <si>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</si>
  <si>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</si>
  <si>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</si>
  <si>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</si>
  <si>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</si>
  <si>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</si>
  <si>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</si>
  <si>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</si>
  <si>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</si>
  <si>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</si>
  <si>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</si>
  <si>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</si>
  <si>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</si>
  <si>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</si>
  <si>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</si>
  <si>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</si>
  <si>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</si>
  <si>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</si>
  <si>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</si>
  <si>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</si>
  <si>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</si>
  <si>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</si>
  <si>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</si>
  <si>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</si>
  <si>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</si>
  <si>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</si>
  <si>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</si>
  <si>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</si>
  <si>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</si>
  <si>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</si>
  <si>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</si>
  <si>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</si>
  <si>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</si>
  <si>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</si>
  <si>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</si>
  <si>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</si>
  <si>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</si>
  <si>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</si>
  <si>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</si>
  <si>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</si>
  <si>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</si>
  <si>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</si>
  <si>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</si>
  <si>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</si>
  <si>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</si>
  <si>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</si>
  <si>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</si>
  <si>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</si>
  <si>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</si>
  <si>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</si>
  <si>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</si>
  <si>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</si>
  <si>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</si>
  <si>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</si>
  <si>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</si>
  <si>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</si>
  <si>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</si>
  <si>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</si>
  <si>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</si>
  <si>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</si>
  <si>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</si>
  <si>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</si>
  <si>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</si>
  <si>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</si>
  <si>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</si>
  <si>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</si>
  <si>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</si>
  <si>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</si>
  <si>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</si>
  <si>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</si>
  <si>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</si>
  <si>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</si>
  <si>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</si>
  <si>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</si>
  <si>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</si>
  <si>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</si>
  <si>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</si>
  <si>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</si>
  <si>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</si>
  <si>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</si>
  <si>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</si>
  <si>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</si>
  <si>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</si>
  <si>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</si>
  <si>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</si>
  <si>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</si>
  <si>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</si>
  <si>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</si>
  <si>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</si>
  <si>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</si>
  <si>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</si>
  <si>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</si>
  <si>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</si>
  <si>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</si>
  <si>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</si>
  <si>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</si>
  <si>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</si>
  <si>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</si>
  <si>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</si>
  <si>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</si>
  <si>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</si>
  <si>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</si>
  <si>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</si>
  <si>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</si>
  <si>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</si>
  <si>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</si>
  <si>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</si>
  <si>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</si>
  <si>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</si>
  <si>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</si>
  <si>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</si>
  <si>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</si>
  <si>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</si>
  <si>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</si>
  <si>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</si>
  <si>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</si>
  <si>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</si>
  <si>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</si>
  <si>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</si>
  <si>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</si>
  <si>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</si>
  <si>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</si>
  <si>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</si>
  <si>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</si>
  <si>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</si>
  <si>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</si>
  <si>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</si>
  <si>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</si>
  <si>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</si>
  <si>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</si>
  <si>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</si>
  <si>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</si>
  <si>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</si>
  <si>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</si>
  <si>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</si>
  <si>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</si>
  <si>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zavedenie nového výkazu - správa s informáciami o dani z príjmov</t>
  </si>
  <si>
    <t>431/2002 Z. z.</t>
  </si>
  <si>
    <t>§ 21 a nasl.</t>
  </si>
  <si>
    <t>veľké účt. jednotky s čistým obratom/kons. výnosmi nad 750mil.€</t>
  </si>
  <si>
    <t>In (zvyšuje náklady)</t>
  </si>
  <si>
    <t>§ 19 ods. 4</t>
  </si>
  <si>
    <t>obchodné spoloč. s povinnosťou podľa § 19 ods. 1 písm. a), b) a d) alebo § 22 ods. 2</t>
  </si>
  <si>
    <t xml:space="preserve">kontrola vzniku povinnosti a uloženia výkazu - správa s informáciami o dani z príjmov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</si>
</sst>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2" xfId="2"/>
    <cellStyle name="Normálna 2 2" xfId="3"/>
    <cellStyle name="Normálna 3" xfId="4"/>
    <cellStyle name="Normálna 4" xfId="7"/>
    <cellStyle name="Normálna 5" xfId="9"/>
    <cellStyle name="Normálne" xfId="0" builtinId="0"/>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80" zoomScaleNormal="80" workbookViewId="0">
      <pane xSplit="2" ySplit="8" topLeftCell="C9" activePane="bottomRight" state="frozen"/>
      <selection pane="topRight" activeCell="C1" sqref="C1"/>
      <selection pane="bottomLeft" activeCell="A8" sqref="A8"/>
      <selection pane="bottomRight" activeCell="M12" sqref="M12:M14"/>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213</v>
      </c>
      <c r="D9" s="269" t="s">
        <v>214</v>
      </c>
      <c r="E9" s="269" t="s">
        <v>215</v>
      </c>
      <c r="F9" s="269" t="s">
        <v>184</v>
      </c>
      <c r="G9" s="284">
        <v>45099</v>
      </c>
      <c r="H9" s="269" t="s">
        <v>216</v>
      </c>
      <c r="I9" s="324">
        <v>20</v>
      </c>
      <c r="J9" s="321">
        <f t="shared" ref="J9" si="0">IF(I9="N",0,I9)</f>
        <v>20</v>
      </c>
      <c r="K9" s="272">
        <v>0</v>
      </c>
      <c r="L9" s="273">
        <f t="shared" ref="L9:L12" si="1">IF(K9="N",0,K9)</f>
        <v>0</v>
      </c>
      <c r="M9" s="269" t="s">
        <v>217</v>
      </c>
      <c r="N9" s="283"/>
      <c r="O9" s="320"/>
      <c r="P9" s="283"/>
      <c r="Q9" s="286" t="s">
        <v>50</v>
      </c>
      <c r="R9" s="300">
        <f>VLOOKUP(Q9,vstupy!$B$17:$C$27,2,FALSE)</f>
        <v>0</v>
      </c>
      <c r="S9" s="283"/>
      <c r="T9" s="153" t="s">
        <v>26</v>
      </c>
      <c r="U9" s="218">
        <f>IFERROR(VLOOKUP(T9,vstupy!$B$2:$C$13,2,FALSE),0)</f>
        <v>650</v>
      </c>
      <c r="V9" s="286" t="s">
        <v>3</v>
      </c>
      <c r="W9" s="279">
        <f>VLOOKUP(V9,vstupy!$B$17:$C$27,2,FALSE)</f>
        <v>1</v>
      </c>
      <c r="X9" s="281">
        <f>IFERROR(IF(J9=0,"N",N9/I9),0)</f>
        <v>0</v>
      </c>
      <c r="Y9" s="276">
        <f>N9</f>
        <v>0</v>
      </c>
      <c r="Z9" s="276">
        <f>IFERROR(IF(J9=0,"N",O9/I9),0)</f>
        <v>0</v>
      </c>
      <c r="AA9" s="276">
        <f>O9</f>
        <v>0</v>
      </c>
      <c r="AB9" s="276">
        <f>P9*R9</f>
        <v>0</v>
      </c>
      <c r="AC9" s="276">
        <f t="shared" ref="AC9" si="2">IFERROR(AB9*J9,0)</f>
        <v>0</v>
      </c>
      <c r="AD9" s="276">
        <f>IF(S9&gt;0,IF(W9&gt;0,($G$6/160)*(S9/60)*W9,0),IF(W9&gt;0,($G$6/160)*((U9+U10+U11)/60)*W9,0))</f>
        <v>115.971875</v>
      </c>
      <c r="AE9" s="274">
        <f t="shared" ref="AE9" si="3">IFERROR(AD9*J9,0)</f>
        <v>2319.4375</v>
      </c>
      <c r="AF9" s="290">
        <f t="shared" ref="AF9:AM9" si="4">IF($M9="In (zvyšuje náklady)",X9,0)</f>
        <v>0</v>
      </c>
      <c r="AG9" s="302">
        <f t="shared" si="4"/>
        <v>0</v>
      </c>
      <c r="AH9" s="302">
        <f t="shared" si="4"/>
        <v>0</v>
      </c>
      <c r="AI9" s="302">
        <f t="shared" si="4"/>
        <v>0</v>
      </c>
      <c r="AJ9" s="302">
        <f t="shared" si="4"/>
        <v>0</v>
      </c>
      <c r="AK9" s="302">
        <f t="shared" si="4"/>
        <v>0</v>
      </c>
      <c r="AL9" s="302">
        <f t="shared" si="4"/>
        <v>115.971875</v>
      </c>
      <c r="AM9" s="334">
        <f t="shared" si="4"/>
        <v>2319.4375</v>
      </c>
      <c r="AN9" s="311">
        <f>IF($M9="In (zvyšuje náklady)",0,X9)</f>
        <v>0</v>
      </c>
      <c r="AO9" s="306">
        <f t="shared" ref="AO9:AT9" si="5">IF($M9="In (zvyšuje náklady)",0,Y9)</f>
        <v>0</v>
      </c>
      <c r="AP9" s="306">
        <f t="shared" si="5"/>
        <v>0</v>
      </c>
      <c r="AQ9" s="306">
        <f t="shared" si="5"/>
        <v>0</v>
      </c>
      <c r="AR9" s="306">
        <f t="shared" si="5"/>
        <v>0</v>
      </c>
      <c r="AS9" s="306">
        <f t="shared" si="5"/>
        <v>0</v>
      </c>
      <c r="AT9" s="306">
        <f t="shared" si="5"/>
        <v>0</v>
      </c>
      <c r="AU9" s="335">
        <f>IF($M9="In (zvyšuje náklady)",0,AE9)</f>
        <v>0</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t="str">
        <f>IF(F9=vstupy!F$6,"1",0)</f>
        <v>1</v>
      </c>
      <c r="BM9" s="290">
        <f>IF($BL9="1",AF9,0)</f>
        <v>0</v>
      </c>
      <c r="BN9" s="302">
        <f t="shared" ref="BN9:BT9" si="6">IF($BL9="1",AG9,0)</f>
        <v>0</v>
      </c>
      <c r="BO9" s="302">
        <f t="shared" si="6"/>
        <v>0</v>
      </c>
      <c r="BP9" s="302">
        <f t="shared" si="6"/>
        <v>0</v>
      </c>
      <c r="BQ9" s="302">
        <f t="shared" si="6"/>
        <v>0</v>
      </c>
      <c r="BR9" s="302">
        <f t="shared" si="6"/>
        <v>0</v>
      </c>
      <c r="BS9" s="302">
        <f t="shared" si="6"/>
        <v>115.971875</v>
      </c>
      <c r="BT9" s="334">
        <f t="shared" si="6"/>
        <v>2319.4375</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115.971875</v>
      </c>
      <c r="CD9" s="327">
        <f>Y9+AA9+AC9+AE9</f>
        <v>2319.4375</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20</v>
      </c>
      <c r="U10" s="218">
        <f>IFERROR(VLOOKUP(T10,vstupy!$B$2:$C$12,2,FALSE),0)</f>
        <v>30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t="s">
        <v>220</v>
      </c>
      <c r="D12" s="269" t="s">
        <v>214</v>
      </c>
      <c r="E12" s="269" t="s">
        <v>218</v>
      </c>
      <c r="F12" s="269" t="s">
        <v>184</v>
      </c>
      <c r="G12" s="284">
        <v>45099</v>
      </c>
      <c r="H12" s="269" t="s">
        <v>219</v>
      </c>
      <c r="I12" s="272">
        <v>3000</v>
      </c>
      <c r="J12" s="321">
        <f t="shared" ref="J12" si="8">IF(I12="N",0,I12)</f>
        <v>3000</v>
      </c>
      <c r="K12" s="272">
        <v>0</v>
      </c>
      <c r="L12" s="273">
        <f t="shared" si="1"/>
        <v>0</v>
      </c>
      <c r="M12" s="269" t="s">
        <v>217</v>
      </c>
      <c r="N12" s="283"/>
      <c r="O12" s="283"/>
      <c r="P12" s="283">
        <v>50</v>
      </c>
      <c r="Q12" s="286" t="s">
        <v>3</v>
      </c>
      <c r="R12" s="300">
        <f>VLOOKUP(Q12,vstupy!$B$17:$C$27,2,FALSE)</f>
        <v>1</v>
      </c>
      <c r="S12" s="283"/>
      <c r="T12" s="153" t="s">
        <v>51</v>
      </c>
      <c r="U12" s="218">
        <f>IFERROR(VLOOKUP(T12,vstupy!$B$2:$C$12,2,FALSE),0)</f>
        <v>0</v>
      </c>
      <c r="V12" s="286" t="s">
        <v>50</v>
      </c>
      <c r="W12" s="279">
        <f>VLOOKUP(V12,vstupy!$B$17:$C$27,2,FALSE)</f>
        <v>0</v>
      </c>
      <c r="X12" s="281">
        <f t="shared" ref="X12" si="9">IFERROR(IF(J12=0,"N",N12/I12),0)</f>
        <v>0</v>
      </c>
      <c r="Y12" s="276">
        <f t="shared" ref="Y12:Y24" si="10">N12</f>
        <v>0</v>
      </c>
      <c r="Z12" s="276">
        <f t="shared" ref="Z12" si="11">IFERROR(IF(J12=0,"N",O12/I12),0)</f>
        <v>0</v>
      </c>
      <c r="AA12" s="276">
        <f t="shared" ref="AA12" si="12">O12</f>
        <v>0</v>
      </c>
      <c r="AB12" s="276">
        <f t="shared" ref="AB12" si="13">P12*R12</f>
        <v>50</v>
      </c>
      <c r="AC12" s="276">
        <f t="shared" ref="AC12" si="14">IFERROR(AB12*J12,0)</f>
        <v>150000</v>
      </c>
      <c r="AD12" s="278">
        <f>IF(S12&gt;0,IF(W12&gt;0,($G$6/160)*(S12/60)*W12,0),IF(W12&gt;0,($G$6/160)*((U12+U13+U14)/60)*W12,0))</f>
        <v>0</v>
      </c>
      <c r="AE12" s="274">
        <f t="shared" ref="AE12:AE75" si="15">IFERROR(AD12*J12,0)</f>
        <v>0</v>
      </c>
      <c r="AF12" s="291">
        <f>IF($M12="In (zvyšuje náklady)",X12,0)</f>
        <v>0</v>
      </c>
      <c r="AG12" s="303">
        <f t="shared" ref="AG12:AM12" si="16">IF($M12="In (zvyšuje náklady)",Y12,0)</f>
        <v>0</v>
      </c>
      <c r="AH12" s="303">
        <f t="shared" si="16"/>
        <v>0</v>
      </c>
      <c r="AI12" s="303">
        <f t="shared" si="16"/>
        <v>0</v>
      </c>
      <c r="AJ12" s="303">
        <f t="shared" si="16"/>
        <v>50</v>
      </c>
      <c r="AK12" s="303">
        <f t="shared" si="16"/>
        <v>150000</v>
      </c>
      <c r="AL12" s="303">
        <f t="shared" si="16"/>
        <v>0</v>
      </c>
      <c r="AM12" s="314">
        <f t="shared" si="16"/>
        <v>0</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t="str">
        <f>IF(F12=vstupy!F$6,"1",0)</f>
        <v>1</v>
      </c>
      <c r="BM12" s="291">
        <f t="shared" ref="BM12" si="37">IF($BL12="1",AF12,0)</f>
        <v>0</v>
      </c>
      <c r="BN12" s="303">
        <f t="shared" ref="BN12" si="38">IF($BL12="1",AG12,0)</f>
        <v>0</v>
      </c>
      <c r="BO12" s="303">
        <f t="shared" ref="BO12" si="39">IF($BL12="1",AH12,0)</f>
        <v>0</v>
      </c>
      <c r="BP12" s="303">
        <f t="shared" ref="BP12" si="40">IF($BL12="1",AI12,0)</f>
        <v>0</v>
      </c>
      <c r="BQ12" s="303">
        <f t="shared" ref="BQ12" si="41">IF($BL12="1",AJ12,0)</f>
        <v>50</v>
      </c>
      <c r="BR12" s="303">
        <f t="shared" ref="BR12" si="42">IF($BL12="1",AK12,0)</f>
        <v>150000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50</v>
      </c>
      <c r="CD12" s="314">
        <f>Y12+AA12+AC12+AE12</f>
        <v>150000</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c r="D15" s="269"/>
      <c r="E15" s="269"/>
      <c r="F15" s="269" t="s">
        <v>177</v>
      </c>
      <c r="G15" s="284"/>
      <c r="H15" s="269"/>
      <c r="I15" s="269"/>
      <c r="J15" s="273">
        <f t="shared" ref="J15" si="53">IF(I15="N",0,I15)</f>
        <v>0</v>
      </c>
      <c r="K15" s="269"/>
      <c r="L15" s="273">
        <f t="shared" ref="L15" si="54">IF(K15="N",0,K15)</f>
        <v>0</v>
      </c>
      <c r="M15" s="269" t="s">
        <v>177</v>
      </c>
      <c r="N15" s="283"/>
      <c r="O15" s="283"/>
      <c r="P15" s="301"/>
      <c r="Q15" s="286" t="s">
        <v>50</v>
      </c>
      <c r="R15" s="300">
        <f>VLOOKUP(Q15,vstupy!$B$17:$C$27,2,FALSE)</f>
        <v>0</v>
      </c>
      <c r="S15" s="283"/>
      <c r="T15" s="153" t="s">
        <v>51</v>
      </c>
      <c r="U15" s="218">
        <f>IFERROR(VLOOKUP(T15,vstupy!$B$2:$C$12,2,FALSE),0)</f>
        <v>0</v>
      </c>
      <c r="V15" s="286" t="s">
        <v>50</v>
      </c>
      <c r="W15" s="279">
        <f>VLOOKUP(V15,vstupy!$B$17:$C$27,2,FALSE)</f>
        <v>0</v>
      </c>
      <c r="X15" s="281" t="str">
        <f t="shared" ref="X15" si="55">IFERROR(IF(J15=0,"N",N15/I15),0)</f>
        <v>N</v>
      </c>
      <c r="Y15" s="276">
        <f t="shared" si="10"/>
        <v>0</v>
      </c>
      <c r="Z15" s="276" t="str">
        <f t="shared" ref="Z15" si="56">IFERROR(IF(J15=0,"N",O15/I15),0)</f>
        <v>N</v>
      </c>
      <c r="AA15" s="276">
        <f t="shared" ref="AA15" si="57">O15</f>
        <v>0</v>
      </c>
      <c r="AB15" s="276">
        <f t="shared" ref="AB15" si="58">P15*R15</f>
        <v>0</v>
      </c>
      <c r="AC15" s="276">
        <f t="shared" ref="AC15:AC78" si="59">IFERROR(AB15*J15,0)</f>
        <v>0</v>
      </c>
      <c r="AD15" s="278">
        <f t="shared" ref="AD15" si="60">IF(S15&gt;0,IF(W15&gt;0,($G$6/160)*(S15/60)*W15,0),IF(W15&gt;0,($G$6/160)*((U15+U16+U17)/60)*W15,0))</f>
        <v>0</v>
      </c>
      <c r="AE15" s="274">
        <f t="shared" si="15"/>
        <v>0</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t="str">
        <f t="shared" ref="AN15" si="62">IF($M15="In (zvyšuje náklady)",0,X15)</f>
        <v>N</v>
      </c>
      <c r="AO15" s="306">
        <f t="shared" ref="AO15" si="63">IF($M15="In (zvyšuje náklady)",0,Y15)</f>
        <v>0</v>
      </c>
      <c r="AP15" s="306" t="str">
        <f t="shared" ref="AP15" si="64">IF($M15="In (zvyšuje náklady)",0,Z15)</f>
        <v>N</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0</v>
      </c>
      <c r="CD15" s="314">
        <f>Y15+AA15+AC15+AE15</f>
        <v>0</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c r="D18" s="269"/>
      <c r="E18" s="269"/>
      <c r="F18" s="269" t="s">
        <v>177</v>
      </c>
      <c r="G18" s="284"/>
      <c r="H18" s="269"/>
      <c r="I18" s="269"/>
      <c r="J18" s="273">
        <f t="shared" ref="J18" si="98">IF(I18="N",0,I18)</f>
        <v>0</v>
      </c>
      <c r="K18" s="269"/>
      <c r="L18" s="273">
        <f t="shared" ref="L18" si="99">IF(K18="N",0,K18)</f>
        <v>0</v>
      </c>
      <c r="M18" s="269" t="s">
        <v>177</v>
      </c>
      <c r="N18" s="283"/>
      <c r="O18" s="283"/>
      <c r="P18" s="301"/>
      <c r="Q18" s="286" t="s">
        <v>50</v>
      </c>
      <c r="R18" s="300">
        <f>VLOOKUP(Q18,vstupy!$B$17:$C$27,2,FALSE)</f>
        <v>0</v>
      </c>
      <c r="S18" s="283"/>
      <c r="T18" s="153" t="s">
        <v>51</v>
      </c>
      <c r="U18" s="218">
        <f>IFERROR(VLOOKUP(T18,vstupy!$B$2:$C$12,2,FALSE),0)</f>
        <v>0</v>
      </c>
      <c r="V18" s="286" t="s">
        <v>50</v>
      </c>
      <c r="W18" s="279">
        <f>VLOOKUP(V18,vstupy!$B$17:$C$27,2,FALSE)</f>
        <v>0</v>
      </c>
      <c r="X18" s="281" t="str">
        <f t="shared" ref="X18" si="100">IFERROR(IF(J18=0,"N",N18/I18),0)</f>
        <v>N</v>
      </c>
      <c r="Y18" s="276">
        <f>N18</f>
        <v>0</v>
      </c>
      <c r="Z18" s="276" t="str">
        <f t="shared" ref="Z18" si="101">IFERROR(IF(J18=0,"N",O18/I18),0)</f>
        <v>N</v>
      </c>
      <c r="AA18" s="276">
        <f t="shared" ref="AA18" si="102">O18</f>
        <v>0</v>
      </c>
      <c r="AB18" s="276">
        <f t="shared" ref="AB18" si="103">P18*R18</f>
        <v>0</v>
      </c>
      <c r="AC18" s="276">
        <f t="shared" si="59"/>
        <v>0</v>
      </c>
      <c r="AD18" s="278">
        <f t="shared" ref="AD18" si="104">IF(S18&gt;0,IF(W18&gt;0,($G$6/160)*(S18/60)*W18,0),IF(W18&gt;0,($G$6/160)*((U18+U19+U20)/60)*W18,0))</f>
        <v>0</v>
      </c>
      <c r="AE18" s="274">
        <f t="shared" si="15"/>
        <v>0</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t="str">
        <f t="shared" ref="AN18" si="106">IF($M18="In (zvyšuje náklady)",0,X18)</f>
        <v>N</v>
      </c>
      <c r="AO18" s="306">
        <f t="shared" ref="AO18" si="107">IF($M18="In (zvyšuje náklady)",0,Y18)</f>
        <v>0</v>
      </c>
      <c r="AP18" s="306" t="str">
        <f t="shared" ref="AP18" si="108">IF($M18="In (zvyšuje náklady)",0,Z18)</f>
        <v>N</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0</v>
      </c>
      <c r="CD18" s="314">
        <f>Y18+AA18+AC18+AE18</f>
        <v>0</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c r="D21" s="269"/>
      <c r="E21" s="269"/>
      <c r="F21" s="269" t="s">
        <v>177</v>
      </c>
      <c r="G21" s="284"/>
      <c r="H21" s="269"/>
      <c r="I21" s="325"/>
      <c r="J21" s="273">
        <f t="shared" ref="J21" si="142">IF(I21="N",0,I21)</f>
        <v>0</v>
      </c>
      <c r="K21" s="269"/>
      <c r="L21" s="273">
        <f t="shared" ref="L21" si="143">IF(K21="N",0,K21)</f>
        <v>0</v>
      </c>
      <c r="M21" s="269" t="s">
        <v>177</v>
      </c>
      <c r="N21" s="283"/>
      <c r="O21" s="283"/>
      <c r="P21" s="301"/>
      <c r="Q21" s="286" t="s">
        <v>50</v>
      </c>
      <c r="R21" s="300">
        <f>VLOOKUP(Q21,vstupy!$B$17:$C$27,2,FALSE)</f>
        <v>0</v>
      </c>
      <c r="S21" s="283"/>
      <c r="T21" s="153" t="s">
        <v>51</v>
      </c>
      <c r="U21" s="218">
        <f>IFERROR(VLOOKUP(T21,vstupy!$B$2:$C$12,2,FALSE),0)</f>
        <v>0</v>
      </c>
      <c r="V21" s="286" t="s">
        <v>50</v>
      </c>
      <c r="W21" s="279">
        <f>VLOOKUP(V21,vstupy!$B$17:$C$27,2,FALSE)</f>
        <v>0</v>
      </c>
      <c r="X21" s="281" t="str">
        <f t="shared" ref="X21" si="144">IFERROR(IF(J21=0,"N",N21/I21),0)</f>
        <v>N</v>
      </c>
      <c r="Y21" s="276">
        <f t="shared" si="10"/>
        <v>0</v>
      </c>
      <c r="Z21" s="276" t="str">
        <f t="shared" ref="Z21" si="145">IFERROR(IF(J21=0,"N",O21/I21),0)</f>
        <v>N</v>
      </c>
      <c r="AA21" s="276">
        <f t="shared" ref="AA21" si="146">O21</f>
        <v>0</v>
      </c>
      <c r="AB21" s="276">
        <f t="shared" ref="AB21" si="147">P21*R21</f>
        <v>0</v>
      </c>
      <c r="AC21" s="276">
        <f t="shared" si="59"/>
        <v>0</v>
      </c>
      <c r="AD21" s="278">
        <f t="shared" ref="AD21" si="148">IF(S21&gt;0,IF(W21&gt;0,($G$6/160)*(S21/60)*W21,0),IF(W21&gt;0,($G$6/160)*((U21+U22+U23)/60)*W21,0))</f>
        <v>0</v>
      </c>
      <c r="AE21" s="274">
        <f t="shared" si="15"/>
        <v>0</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t="str">
        <f t="shared" ref="AN21" si="150">IF($M21="In (zvyšuje náklady)",0,X21)</f>
        <v>N</v>
      </c>
      <c r="AO21" s="306">
        <f t="shared" ref="AO21" si="151">IF($M21="In (zvyšuje náklady)",0,Y21)</f>
        <v>0</v>
      </c>
      <c r="AP21" s="306" t="str">
        <f t="shared" ref="AP21" si="152">IF($M21="In (zvyšuje náklady)",0,Z21)</f>
        <v>N</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0</v>
      </c>
      <c r="CD21" s="314">
        <f>Y21+AA21+AC21+AE21</f>
        <v>0</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50</v>
      </c>
      <c r="AK159" s="194">
        <f t="shared" si="2168"/>
        <v>150000</v>
      </c>
      <c r="AL159" s="194">
        <f t="shared" ref="AL159:AM159" si="2169">SUM(AL9:AL158)</f>
        <v>115.971875</v>
      </c>
      <c r="AM159" s="195">
        <f t="shared" si="2169"/>
        <v>2319.4375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50</v>
      </c>
      <c r="BR159" s="194">
        <f t="shared" si="2178"/>
        <v>150000</v>
      </c>
      <c r="BS159" s="194">
        <f t="shared" ref="BS159:BT159" si="2179">SUM(BS9:BS158)</f>
        <v>115.971875</v>
      </c>
      <c r="BT159" s="195">
        <f t="shared" si="2179"/>
        <v>2319.4375</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165.97187500000001</v>
      </c>
      <c r="CD159" s="198">
        <f t="shared" si="2180"/>
        <v>152319.4375</v>
      </c>
    </row>
    <row r="160" spans="2:82" x14ac:dyDescent="0.2">
      <c r="AC160" s="203"/>
      <c r="AK160" s="203">
        <f>AG159+AI159+AK159+AM159</f>
        <v>152319.4375</v>
      </c>
      <c r="AS160" s="203">
        <f>AO159+AQ159+AS159+AU159</f>
        <v>0</v>
      </c>
      <c r="BA160" s="203">
        <f>AW159+AY159+BA159+BC159</f>
        <v>0</v>
      </c>
      <c r="BI160" s="203">
        <f>BE159+BG159+BI159+BK159</f>
        <v>0</v>
      </c>
      <c r="BR160" s="203">
        <f>BN159+BP159+BR159+BT159</f>
        <v>152319.4375</v>
      </c>
      <c r="BZ160" s="203">
        <f>BV159+BX159+BZ159+CB159</f>
        <v>0</v>
      </c>
      <c r="CC160" s="203"/>
    </row>
    <row r="161" spans="3:82" x14ac:dyDescent="0.2">
      <c r="AK161" s="203"/>
      <c r="BP161" s="162" t="s">
        <v>186</v>
      </c>
      <c r="BR161" s="203">
        <f>BP159+BR159+BT159</f>
        <v>152319.4375</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152319.4375</v>
      </c>
    </row>
    <row r="165" spans="3:82" ht="12.75" customHeight="1" x14ac:dyDescent="0.2">
      <c r="AQ165" s="162" t="s">
        <v>200</v>
      </c>
      <c r="AS165" s="203">
        <f>'Krok 2- Tabuľky na skopírovanie'!C10+'Krok 2- Tabuľky na skopírovanie'!E10</f>
        <v>152319.4375</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47"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topLeftCell="A10" zoomScale="80" zoomScaleNormal="80" workbookViewId="0">
      <selection activeCell="P35" sqref="P35"/>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0</v>
      </c>
      <c r="F7" s="364"/>
    </row>
    <row r="8" spans="1:12" ht="15" customHeight="1" x14ac:dyDescent="0.2">
      <c r="B8" s="208" t="s">
        <v>98</v>
      </c>
      <c r="C8" s="357">
        <f>'Krok 1- Kalkulačka '!AK159</f>
        <v>150000</v>
      </c>
      <c r="D8" s="357"/>
      <c r="E8" s="363">
        <f>'Krok 1- Kalkulačka '!AS159</f>
        <v>0</v>
      </c>
      <c r="F8" s="364"/>
    </row>
    <row r="9" spans="1:12" ht="15" customHeight="1" x14ac:dyDescent="0.2">
      <c r="B9" s="208" t="s">
        <v>99</v>
      </c>
      <c r="C9" s="357">
        <f>'Krok 1- Kalkulačka '!AM159</f>
        <v>2319.4375</v>
      </c>
      <c r="D9" s="357"/>
      <c r="E9" s="363">
        <f>'Krok 1- Kalkulačka '!AU159</f>
        <v>0</v>
      </c>
      <c r="F9" s="364"/>
    </row>
    <row r="10" spans="1:12" ht="15" customHeight="1" x14ac:dyDescent="0.2">
      <c r="B10" s="208" t="s">
        <v>100</v>
      </c>
      <c r="C10" s="357">
        <f>SUM(C6:C9)</f>
        <v>152319.4375</v>
      </c>
      <c r="D10" s="357"/>
      <c r="E10" s="363">
        <f>SUM(E6:E9)</f>
        <v>0</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152319.4375</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0</v>
      </c>
      <c r="D16" s="360"/>
      <c r="E16" s="365">
        <f>E7+E8+E9-E13</f>
        <v>0</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zavedenie nového výkazu - správa s informáciami o dani z príjmov</v>
      </c>
      <c r="C26" s="223" t="str">
        <f>'Krok 1- Kalkulačka '!D9</f>
        <v>431/2002 Z. z.</v>
      </c>
      <c r="D26" s="223" t="str">
        <f>'Krok 1- Kalkulačka '!E9</f>
        <v>§ 21 a nasl.</v>
      </c>
      <c r="E26" s="223" t="str">
        <f>'Krok 1- Kalkulačka '!F9</f>
        <v>EÚ úplná harmonizácia</v>
      </c>
      <c r="F26" s="226">
        <f>IF('Krok 1- Kalkulačka '!G9&gt;0,'Krok 1- Kalkulačka '!G9,"-")</f>
        <v>45099</v>
      </c>
      <c r="G26" s="223" t="str">
        <f>'Krok 1- Kalkulačka '!H9</f>
        <v>veľké účt. jednotky s čistým obratom/kons. výnosmi nad 750mil.€</v>
      </c>
      <c r="H26" s="224">
        <f>'Krok 1- Kalkulačka '!I9</f>
        <v>20</v>
      </c>
      <c r="I26" s="224">
        <f>'Krok 1- Kalkulačka '!K9</f>
        <v>0</v>
      </c>
      <c r="J26" s="225">
        <f>IF($L26="In (zvyšuje náklady)",'Krok 1- Kalkulačka '!CC9,'Krok 1- Kalkulačka '!CC9)</f>
        <v>115.971875</v>
      </c>
      <c r="K26" s="225">
        <f>IF($L26="In (zvyšuje náklady)",'Krok 1- Kalkulačka '!CD9,'Krok 1- Kalkulačka '!CD9)</f>
        <v>2319.4375</v>
      </c>
      <c r="L26" s="223" t="str">
        <f>'Krok 1- Kalkulačka '!M9</f>
        <v>In (zvyšuje náklady)</v>
      </c>
    </row>
    <row r="27" spans="1:12" ht="38.25" x14ac:dyDescent="0.2">
      <c r="A27" s="223">
        <f>'Krok 1- Kalkulačka '!B12</f>
        <v>2</v>
      </c>
      <c r="B27" s="223" t="str">
        <f>'Krok 1- Kalkulačka '!C12</f>
        <v xml:space="preserve">kontrola vzniku povinnosti a uloženia výkazu - správa s informáciami o dani z príjmov  </v>
      </c>
      <c r="C27" s="223" t="str">
        <f>'Krok 1- Kalkulačka '!D12</f>
        <v>431/2002 Z. z.</v>
      </c>
      <c r="D27" s="223" t="str">
        <f>'Krok 1- Kalkulačka '!E12</f>
        <v>§ 19 ods. 4</v>
      </c>
      <c r="E27" s="223" t="str">
        <f>'Krok 1- Kalkulačka '!F12</f>
        <v>EÚ úplná harmonizácia</v>
      </c>
      <c r="F27" s="226">
        <f>IF('Krok 1- Kalkulačka '!G12&gt;0,'Krok 1- Kalkulačka '!G12,"-")</f>
        <v>45099</v>
      </c>
      <c r="G27" s="223" t="str">
        <f>'Krok 1- Kalkulačka '!H12</f>
        <v>obchodné spoloč. s povinnosťou podľa § 19 ods. 1 písm. a), b) a d) alebo § 22 ods. 2</v>
      </c>
      <c r="H27" s="224">
        <f>'Krok 1- Kalkulačka '!I12</f>
        <v>3000</v>
      </c>
      <c r="I27" s="224">
        <f>'Krok 1- Kalkulačka '!K12</f>
        <v>0</v>
      </c>
      <c r="J27" s="225">
        <f>IF($L27="In (zvyšuje náklady)",'Krok 1- Kalkulačka '!CC12,'Krok 1- Kalkulačka '!CC12)</f>
        <v>50</v>
      </c>
      <c r="K27" s="225">
        <f>IF($L27="In (zvyšuje náklady)",'Krok 1- Kalkulačka '!CD12,'Krok 1- Kalkulačka '!CD12)</f>
        <v>150000</v>
      </c>
      <c r="L27" s="223" t="str">
        <f>'Krok 1- Kalkulačka '!M12</f>
        <v>In (zvyšuje náklady)</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150000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67.5" x14ac:dyDescent="0.2">
      <c r="A10" s="80" t="s">
        <v>100</v>
      </c>
      <c r="B10" s="85" t="e">
        <f>SUM(B6:B9)</f>
        <v>#REF!</v>
      </c>
      <c r="C10" s="88" t="e">
        <f>SUM(C6:C9)</f>
        <v>#REF!</v>
      </c>
      <c r="E10" s="142">
        <f>'Krok 1- Kalkulačka '!B9</f>
        <v>1</v>
      </c>
      <c r="F10" s="142" t="str">
        <f>'Krok 1- Kalkulačka '!C9</f>
        <v>zavedenie nového výkazu - správa s informáciami o dani z príjmov</v>
      </c>
      <c r="G10" s="142" t="str">
        <f>'Krok 1- Kalkulačka '!E9</f>
        <v>§ 21 a nasl.</v>
      </c>
      <c r="H10" s="142" t="str">
        <f>'Krok 1- Kalkulačka '!F9</f>
        <v>EÚ úplná harmonizácia</v>
      </c>
      <c r="I10" s="142">
        <f>'Krok 1- Kalkulačka '!G9</f>
        <v>45099</v>
      </c>
      <c r="J10" s="142" t="str">
        <f>'Krok 1- Kalkulačka '!H9</f>
        <v>veľké účt. jednotky s čistým obratom/kons. výnosmi nad 750mil.€</v>
      </c>
      <c r="K10" s="142">
        <f>'Krok 1- Kalkulačka '!I9</f>
        <v>20</v>
      </c>
      <c r="L10" s="142">
        <f>'Krok 1- Kalkulačka '!L9</f>
        <v>0</v>
      </c>
      <c r="M10" s="143">
        <f>'Krok 1- Kalkulačka '!CC9</f>
        <v>115.971875</v>
      </c>
      <c r="N10" s="143">
        <f>'Krok 1- Kalkulačka '!CD9</f>
        <v>2319.4375</v>
      </c>
      <c r="O10" s="142" t="str">
        <f>'Krok 1- Kalkulačka '!M9</f>
        <v>In (zvyšuje náklady)</v>
      </c>
    </row>
    <row r="11" spans="1:15" ht="20.25" customHeight="1" x14ac:dyDescent="0.2">
      <c r="A11" s="80" t="s">
        <v>84</v>
      </c>
      <c r="B11" s="86"/>
      <c r="C11" s="89"/>
      <c r="E11" s="142">
        <f>'Krok 1- Kalkulačka '!B12</f>
        <v>2</v>
      </c>
      <c r="F11" s="142" t="str">
        <f>'Krok 1- Kalkulačka '!C12</f>
        <v xml:space="preserve">kontrola vzniku povinnosti a uloženia výkazu - správa s informáciami o dani z príjmov  </v>
      </c>
      <c r="G11" s="142" t="str">
        <f>'Krok 1- Kalkulačka '!E12</f>
        <v>§ 19 ods. 4</v>
      </c>
      <c r="H11" s="142" t="str">
        <f>'Krok 1- Kalkulačka '!F12</f>
        <v>EÚ úplná harmonizácia</v>
      </c>
      <c r="I11" s="142">
        <f>'Krok 1- Kalkulačka '!G12</f>
        <v>45099</v>
      </c>
      <c r="J11" s="142" t="str">
        <f>'Krok 1- Kalkulačka '!H12</f>
        <v>obchodné spoloč. s povinnosťou podľa § 19 ods. 1 písm. a), b) a d) alebo § 22 ods. 2</v>
      </c>
      <c r="K11" s="142">
        <f>'Krok 1- Kalkulačka '!I12</f>
        <v>3000</v>
      </c>
      <c r="L11" s="142">
        <f>'Krok 1- Kalkulačka '!L12</f>
        <v>0</v>
      </c>
      <c r="M11" s="143">
        <f>'Krok 1- Kalkulačka '!CC12</f>
        <v>50</v>
      </c>
      <c r="N11" s="143">
        <f>'Krok 1- Kalkulačka '!CD12</f>
        <v>150000</v>
      </c>
      <c r="O11" s="142" t="str">
        <f>'Krok 1- Kalkulačka '!M12</f>
        <v>In (zvyšuje náklady)</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152319.4375</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06_2a_kalkulacka-nakladov"/>
    <f:field ref="objsubject" par="" edit="true" text=""/>
    <f:field ref="objcreatedby" par="" text="Matulová, Silvia, Ing."/>
    <f:field ref="objcreatedat" par="" text="13.5.2022 11:43:14"/>
    <f:field ref="objchangedby" par="" text="Administrator, System"/>
    <f:field ref="objmodifiedat" par="" text="13.5.2022 11:43:14"/>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Matulova Silvia</cp:lastModifiedBy>
  <cp:lastPrinted>2022-05-09T07:15:07Z</cp:lastPrinted>
  <dcterms:created xsi:type="dcterms:W3CDTF">2014-07-30T13:24:38Z</dcterms:created>
  <dcterms:modified xsi:type="dcterms:W3CDTF">2022-08-26T06:11:33Z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&lt;table align="left" border="0" cellpadding="0" cellspacing="0" style="width:100.0%;" width="100%"&gt;	&lt;tbody&gt;		&lt;tr&gt;			&lt;td colspan="5" style="width:100.0%;height:27px;"&gt;			&lt;ol&gt;				&lt;li&gt;&lt;strong&gt;Správa o účasti verejnosti na tvorbe právneho predpisu&lt;/strong&gt;&lt;/li</vt:lpwstr>
  </property>
  <property fmtid="{D5CDD505-2E9C-101B-9397-08002B2CF9AE}" pid="3" name="FSC#SKEDITIONSLOVLEX@103.510:typpredpis">
    <vt:lpwstr>Zákon</vt:lpwstr>
  </property>
  <property fmtid="{D5CDD505-2E9C-101B-9397-08002B2CF9AE}" pid="4" name="FSC#SKEDITIONSLOVLEX@103.510:aktualnyrok">
    <vt:lpwstr>2022</vt:lpwstr>
  </property>
  <property fmtid="{D5CDD505-2E9C-101B-9397-08002B2CF9AE}" pid="5" name="FSC#SKEDITIONSLOVLEX@103.510:cisloparlamenttlac">
    <vt:lpwstr/>
  </property>
  <property fmtid="{D5CDD505-2E9C-101B-9397-08002B2CF9AE}" pid="6" name="FSC#SKEDITIONSLOVLEX@103.510:stavpredpis">
    <vt:lpwstr>Vyhodnotenie medzirezortného pripomienkového konania</vt:lpwstr>
  </property>
  <property fmtid="{D5CDD505-2E9C-101B-9397-08002B2CF9AE}" pid="7" name="FSC#SKEDITIONSLOVLEX@103.510:povodpredpis">
    <vt:lpwstr>Slovlex (eLeg)</vt:lpwstr>
  </property>
  <property fmtid="{D5CDD505-2E9C-101B-9397-08002B2CF9AE}" pid="8" name="FSC#SKEDITIONSLOVLEX@103.510:legoblast">
    <vt:lpwstr>Finančné právo_x000d_
Účtovníctvo</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Ing. Silvia Matulová</vt:lpwstr>
  </property>
  <property fmtid="{D5CDD505-2E9C-101B-9397-08002B2CF9AE}" pid="12" name="FSC#SKEDITIONSLOVLEX@103.510:zodppredkladatel">
    <vt:lpwstr>Igor Matovič</vt:lpwstr>
  </property>
  <property fmtid="{D5CDD505-2E9C-101B-9397-08002B2CF9AE}" pid="13" name="FSC#SKEDITIONSLOVLEX@103.510:dalsipredkladatel">
    <vt:lpwstr/>
  </property>
  <property fmtid="{D5CDD505-2E9C-101B-9397-08002B2CF9AE}" pid="14" name="FSC#SKEDITIONSLOVLEX@103.510:nazovpredpis">
    <vt:lpwstr>, ktorým sa mení a dopĺňa zákon č. 431/2002 Z. z. o účtovníctve v znení neskorších predpisov a ktorým sa menia a dopĺňajú niektoré zákony</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financií Slovenskej republiky</vt:lpwstr>
  </property>
  <property fmtid="{D5CDD505-2E9C-101B-9397-08002B2CF9AE}" pid="20" name="FSC#SKEDITIONSLOVLEX@103.510:pripomienkovatelia">
    <vt:lpwstr>Ministerstvo financií Slovenskej republiky, Ministerstvo financií Slovenskej republiky, Ministerstvo financií Slovenskej republiky</vt:lpwstr>
  </property>
  <property fmtid="{D5CDD505-2E9C-101B-9397-08002B2CF9AE}" pid="21" name="FSC#SKEDITIONSLOVLEX@103.510:autorpredpis">
    <vt:lpwstr/>
  </property>
  <property fmtid="{D5CDD505-2E9C-101B-9397-08002B2CF9AE}" pid="22" name="FSC#SKEDITIONSLOVLEX@103.510:podnetpredpis">
    <vt:lpwstr>Plán legislatívnych úloh vlády SR na rok 2022</vt:lpwstr>
  </property>
  <property fmtid="{D5CDD505-2E9C-101B-9397-08002B2CF9AE}" pid="23" name="FSC#SKEDITIONSLOVLEX@103.510:plnynazovpredpis">
    <vt:lpwstr> Zákon, ktorým sa mení a dopĺňa zákon č. 431/2002 Z. z. o účtovníctve v znení neskorších predpisov a ktorým sa menia a dopĺňajú niektoré zákony</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MF/005491/2022-74</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LP/2022/266</vt:lpwstr>
  </property>
  <property fmtid="{D5CDD505-2E9C-101B-9397-08002B2CF9AE}" pid="37" name="FSC#SKEDITIONSLOVLEX@103.510:typsprievdok">
    <vt:lpwstr>Doložka vplyvov</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je upravený v práve Európskej únie</vt:lpwstr>
  </property>
  <property fmtid="{D5CDD505-2E9C-101B-9397-08002B2CF9AE}" pid="46" name="FSC#SKEDITIONSLOVLEX@103.510:AttrStrListDocPropPrimarnePravoEU">
    <vt:lpwstr>• čl. 4 ods. 2  Zmluvy o fungovaní Európskej únie (Ú. v. EÚ C 202, 7.6.2016) v platnom znení.</vt:lpwstr>
  </property>
  <property fmtid="{D5CDD505-2E9C-101B-9397-08002B2CF9AE}" pid="47" name="FSC#SKEDITIONSLOVLEX@103.510:AttrStrListDocPropSekundarneLegPravoPO">
    <vt:lpwstr>• smernica Európskeho parlamentu a Rady (EÚ) 2021/2101 z 24. novembra 2021, ktorou sa mení smernica 2013/34/EÚ, pokiaľ ide o zverejňovanie informácií o dani z príjmov určitými podnikmi a pobočkami (Ú. v. EÚ L 429, 1.12.2021), gestor: zatiaľ nebol určený,_x000d_</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rozhodnutie Súdneho dvora vo veci C - 306/1999, Banque internationale pour l'Afrique occidentale SA (BIAO) v. Finanzamt für Großunternehmen in Hamburg, [2003], Výrok rozhodnutia: 1. Otázky uvedené v druhej a tretej časti návrhu na začatie prejudiciálneh</vt:lpwstr>
  </property>
  <property fmtid="{D5CDD505-2E9C-101B-9397-08002B2CF9AE}" pid="52" name="FSC#SKEDITIONSLOVLEX@103.510:AttrStrListDocPropLehotaPrebratieSmernice">
    <vt:lpwstr>Lehota na prebratie smernice (EÚ) 2021/2101 bola určená do 22. júna 2023._x000d_
Lehota na prebratie smernice 2014/95/EÚ bola určená do 6. decembra 2016._x000d_
Lehota na prebratie smernice 2013/34/EÚ bola určená do 20. júla 2015._x000d_
Lehota na prebratie smernice 2004/2</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Proti SR nebolo začaté konanie v rámci „EÚ Pilot“, ani nebol začatý postup EK ako aj  nebolo začaté konanie Súdneho dvora EÚ proti SR podľa čl. 258 až 260 Zmluvy o fungovaní Európskej únie.</vt:lpwstr>
  </property>
  <property fmtid="{D5CDD505-2E9C-101B-9397-08002B2CF9AE}" pid="55" name="FSC#SKEDITIONSLOVLEX@103.510:AttrStrListDocPropInfoUzPreberanePP">
    <vt:lpwstr>Smernica 2014/95/EÚ bola prebratá do:_x000d_
- zákona č. 431/2002 Z. z. o účtovníctve v znení neskorších predpisov, _x000d_
- zákona č. 530/2003 Z. z. o obchodnom registri a o zmene a doplnení niektorých zákonov v znení neskorších predpisov,_x000d_
- zákona č. 513/1991 Zb.</vt:lpwstr>
  </property>
  <property fmtid="{D5CDD505-2E9C-101B-9397-08002B2CF9AE}" pid="56" name="FSC#SKEDITIONSLOVLEX@103.510:AttrStrListDocPropStupenZlucitelnostiPP">
    <vt:lpwstr>úplne</vt:lpwstr>
  </property>
  <property fmtid="{D5CDD505-2E9C-101B-9397-08002B2CF9AE}" pid="57" name="FSC#SKEDITIONSLOVLEX@103.510:AttrStrListDocPropGestorSpolupRezorty">
    <vt:lpwstr/>
  </property>
  <property fmtid="{D5CDD505-2E9C-101B-9397-08002B2CF9AE}" pid="58" name="FSC#SKEDITIONSLOVLEX@103.510:AttrDateDocPropZaciatokPKK">
    <vt:lpwstr>13. 4. 2022</vt:lpwstr>
  </property>
  <property fmtid="{D5CDD505-2E9C-101B-9397-08002B2CF9AE}" pid="59" name="FSC#SKEDITIONSLOVLEX@103.510:AttrDateDocPropUkonceniePKK">
    <vt:lpwstr>26. 4. 2022</vt:lpwstr>
  </property>
  <property fmtid="{D5CDD505-2E9C-101B-9397-08002B2CF9AE}" pid="60" name="FSC#SKEDITIONSLOVLEX@103.510:AttrStrDocPropVplyvRozpocetVS">
    <vt:lpwstr>Negatívne</vt:lpwstr>
  </property>
  <property fmtid="{D5CDD505-2E9C-101B-9397-08002B2CF9AE}" pid="61" name="FSC#SKEDITIONSLOVLEX@103.510:AttrStrDocPropVplyvPodnikatelskeProstr">
    <vt:lpwstr>Pozitívne_x000d_
Negatívne</vt:lpwstr>
  </property>
  <property fmtid="{D5CDD505-2E9C-101B-9397-08002B2CF9AE}" pid="62" name="FSC#SKEDITIONSLOVLEX@103.510:AttrStrDocPropVplyvSocialny">
    <vt:lpwstr>Žiadne</vt:lpwstr>
  </property>
  <property fmtid="{D5CDD505-2E9C-101B-9397-08002B2CF9AE}" pid="63" name="FSC#SKEDITIONSLOVLEX@103.510:AttrStrDocPropVplyvNaZivotProstr">
    <vt:lpwstr>Žiadne</vt:lpwstr>
  </property>
  <property fmtid="{D5CDD505-2E9C-101B-9397-08002B2CF9AE}" pid="64" name="FSC#SKEDITIONSLOVLEX@103.510:AttrStrDocPropVplyvNaInformatizaciu">
    <vt:lpwstr>Pozitívne</vt:lpwstr>
  </property>
  <property fmtid="{D5CDD505-2E9C-101B-9397-08002B2CF9AE}" pid="65" name="FSC#SKEDITIONSLOVLEX@103.510:AttrStrListDocPropPoznamkaVplyv">
    <vt:lpwstr>&lt;p&gt;Identifikované vplyvy v&amp;nbsp;rámci ich analýz indikujú negatívny vplyv návrhu zákona na rozpočet a&amp;nbsp;negatívny a&amp;nbsp;pozitívny vplyv na podnikateľské prostredie. Návrh zákona bude mať negatívny vplyv na podnikateľské prostredie v&amp;nbsp;dôsledku vzni</vt:lpwstr>
  </property>
  <property fmtid="{D5CDD505-2E9C-101B-9397-08002B2CF9AE}" pid="66" name="FSC#SKEDITIONSLOVLEX@103.510:AttrStrListDocPropAltRiesenia">
    <vt:lpwstr>V prípade nulového variantu by Slovenská republika nesplnila povinnosť transpozície smernice EÚ, ktorá musí byť transponovaná do 22. júna 2023.</vt:lpwstr>
  </property>
  <property fmtid="{D5CDD505-2E9C-101B-9397-08002B2CF9AE}" pid="67" name="FSC#SKEDITIONSLOVLEX@103.510:AttrStrListDocPropStanoviskoGest">
    <vt:lpwstr>Nesúhlasné</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predseda vlády Slovenskej republiky_x000d_
podpredseda vlády a minister financií</vt:lpwstr>
  </property>
  <property fmtid="{D5CDD505-2E9C-101B-9397-08002B2CF9AE}" pid="137" name="FSC#SKEDITIONSLOVLEX@103.510:AttrStrListDocPropUznesenieNaVedomie">
    <vt:lpwstr>predseda Národnej rady Slovenskej republiky</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
  </property>
  <property fmtid="{D5CDD505-2E9C-101B-9397-08002B2CF9AE}" pid="142" name="FSC#SKEDITIONSLOVLEX@103.510:funkciaZodpPredAkuzativ">
    <vt:lpwstr/>
  </property>
  <property fmtid="{D5CDD505-2E9C-101B-9397-08002B2CF9AE}" pid="143" name="FSC#SKEDITIONSLOVLEX@103.510:funkciaZodpPredDativ">
    <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Igor Matovič</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&lt;p style="margin-left: 40px; text-align: justify;"&gt;Návrh zákona, ktorým sa mení a dopĺňa zákon č. 431/2002 Z. z. o&amp;nbsp;účtovníctve v&amp;nbsp;znení neskorších predpisov a&amp;nbsp;ktorým sa menia a&amp;nbsp;dopĺňajú niektoré zákony, sa predkladá na základe Plánu leg</vt:lpwstr>
  </property>
  <property fmtid="{D5CDD505-2E9C-101B-9397-08002B2CF9AE}" pid="150" name="FSC#SKEDITIONSLOVLEX@103.510:vytvorenedna">
    <vt:lpwstr>13. 5. 2022</vt:lpwstr>
  </property>
  <property fmtid="{D5CDD505-2E9C-101B-9397-08002B2CF9AE}" pid="151" name="FSC#COOSYSTEM@1.1:Container">
    <vt:lpwstr>COO.2145.1000.3.4954114</vt:lpwstr>
  </property>
  <property fmtid="{D5CDD505-2E9C-101B-9397-08002B2CF9AE}" pid="152" name="FSC#FSCFOLIO@1.1001:docpropproject">
    <vt:lpwstr/>
  </property>
</Properties>
</file>