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kasikova\Documents\Agenda\AGENDA 2021\LEGISLATIVA\Novela ZoEG 2021\LEGISLATÍVNY PROCES\5. ZP\upravený materiál\"/>
    </mc:Choice>
  </mc:AlternateContent>
  <bookViews>
    <workbookView xWindow="0" yWindow="0" windowWidth="28800" windowHeight="11700" firstSheet="1" activeTab="1"/>
  </bookViews>
  <sheets>
    <sheet name="Malá kalkulačka" sheetId="7" state="hidden" r:id="rId1"/>
    <sheet name="Krok 1- Kalkulačka " sheetId="10" r:id="rId2"/>
    <sheet name="Krok 2- Tabuľky na skopírovanie" sheetId="15" r:id="rId3"/>
    <sheet name="Vysvetlivky ku kroku 1" sheetId="14" r:id="rId4"/>
    <sheet name="Dotknuté subjekty" sheetId="11" state="hidden" r:id="rId5"/>
    <sheet name="vstupy" sheetId="2" state="hidden" r:id="rId6"/>
    <sheet name="Krok 2- Tabuľky na skopírov_1" sheetId="13" state="hidden" r:id="rId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9" i="10" l="1"/>
  <c r="R12" i="10"/>
  <c r="R15" i="10"/>
  <c r="R18" i="10"/>
  <c r="R21" i="10"/>
  <c r="R24" i="10"/>
  <c r="R27" i="10"/>
  <c r="R30" i="10"/>
  <c r="R33" i="10"/>
  <c r="R36" i="10"/>
  <c r="R39" i="10"/>
  <c r="R42" i="10"/>
  <c r="R45" i="10"/>
  <c r="R48" i="10"/>
  <c r="R54" i="10"/>
  <c r="F75" i="15" l="1"/>
  <c r="F74" i="15"/>
  <c r="F73" i="15"/>
  <c r="F72" i="15"/>
  <c r="F71" i="15"/>
  <c r="F70" i="15"/>
  <c r="F69" i="15"/>
  <c r="F68" i="15"/>
  <c r="F67"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34" i="15"/>
  <c r="F33" i="15"/>
  <c r="F32" i="15"/>
  <c r="F31" i="15"/>
  <c r="F30" i="15"/>
  <c r="F29" i="15"/>
  <c r="F28" i="15"/>
  <c r="F27" i="15"/>
  <c r="F26" i="15"/>
  <c r="H75" i="15"/>
  <c r="H74" i="15"/>
  <c r="H73" i="15"/>
  <c r="H72" i="15"/>
  <c r="H71" i="15"/>
  <c r="H70" i="15"/>
  <c r="H69" i="15"/>
  <c r="H68" i="15"/>
  <c r="H67" i="15"/>
  <c r="H66" i="15"/>
  <c r="H65"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D27" i="15"/>
  <c r="H26" i="15"/>
  <c r="B27" i="15" l="1"/>
  <c r="U9" i="10"/>
  <c r="L9" i="10"/>
  <c r="L12" i="10"/>
  <c r="J9" i="10" l="1"/>
  <c r="AG12" i="10"/>
  <c r="AH12" i="10"/>
  <c r="AI12" i="10"/>
  <c r="AJ12" i="10"/>
  <c r="AK12" i="10"/>
  <c r="AL12" i="10"/>
  <c r="AM12" i="10"/>
  <c r="AG15" i="10"/>
  <c r="AI15" i="10"/>
  <c r="AJ15" i="10"/>
  <c r="AL15" i="10"/>
  <c r="AG18" i="10"/>
  <c r="AI18" i="10"/>
  <c r="AJ18" i="10"/>
  <c r="AL18" i="10"/>
  <c r="AG21" i="10"/>
  <c r="AH21" i="10"/>
  <c r="AI21" i="10"/>
  <c r="AJ21" i="10"/>
  <c r="AK21" i="10"/>
  <c r="AL21" i="10"/>
  <c r="AM21" i="10"/>
  <c r="AG24" i="10"/>
  <c r="AH24" i="10"/>
  <c r="AI24" i="10"/>
  <c r="AJ24" i="10"/>
  <c r="AK24" i="10"/>
  <c r="AL24" i="10"/>
  <c r="AM24" i="10"/>
  <c r="AG27" i="10"/>
  <c r="AH27" i="10"/>
  <c r="AI27" i="10"/>
  <c r="AJ27" i="10"/>
  <c r="AK27" i="10"/>
  <c r="AL27" i="10"/>
  <c r="AM27" i="10"/>
  <c r="AG30" i="10"/>
  <c r="AH30" i="10"/>
  <c r="AI30" i="10"/>
  <c r="AJ30" i="10"/>
  <c r="AK30" i="10"/>
  <c r="AL30" i="10"/>
  <c r="AM30" i="10"/>
  <c r="AG33" i="10"/>
  <c r="AH33" i="10"/>
  <c r="AI33" i="10"/>
  <c r="AJ33" i="10"/>
  <c r="AK33" i="10"/>
  <c r="AL33" i="10"/>
  <c r="AM33" i="10"/>
  <c r="AG36" i="10"/>
  <c r="AH36" i="10"/>
  <c r="AI36" i="10"/>
  <c r="AJ36" i="10"/>
  <c r="AK36" i="10"/>
  <c r="AL36" i="10"/>
  <c r="AM36" i="10"/>
  <c r="AG39" i="10"/>
  <c r="AH39" i="10"/>
  <c r="AI39" i="10"/>
  <c r="AJ39" i="10"/>
  <c r="AK39" i="10"/>
  <c r="AL39" i="10"/>
  <c r="AM39" i="10"/>
  <c r="AG42" i="10"/>
  <c r="AH42" i="10"/>
  <c r="AI42" i="10"/>
  <c r="AJ42" i="10"/>
  <c r="AK42" i="10"/>
  <c r="AL42" i="10"/>
  <c r="AM42" i="10"/>
  <c r="AG45" i="10"/>
  <c r="AH45" i="10"/>
  <c r="AI45" i="10"/>
  <c r="AJ45" i="10"/>
  <c r="AK45" i="10"/>
  <c r="AL45" i="10"/>
  <c r="AM45" i="10"/>
  <c r="AG48" i="10"/>
  <c r="AH48" i="10"/>
  <c r="AI48" i="10"/>
  <c r="AJ48" i="10"/>
  <c r="AK48" i="10"/>
  <c r="AL48" i="10"/>
  <c r="AM48" i="10"/>
  <c r="AG51" i="10"/>
  <c r="AH51" i="10"/>
  <c r="AI51" i="10"/>
  <c r="AJ51" i="10"/>
  <c r="AK51" i="10"/>
  <c r="AL51" i="10"/>
  <c r="AM51" i="10"/>
  <c r="AG54" i="10"/>
  <c r="AH54" i="10"/>
  <c r="AI54" i="10"/>
  <c r="AJ54" i="10"/>
  <c r="AK54" i="10"/>
  <c r="AL54" i="10"/>
  <c r="AM54" i="10"/>
  <c r="AG57" i="10"/>
  <c r="AH57" i="10"/>
  <c r="AI57" i="10"/>
  <c r="AJ57" i="10"/>
  <c r="AK57" i="10"/>
  <c r="AL57" i="10"/>
  <c r="AM57" i="10"/>
  <c r="AG60" i="10"/>
  <c r="AH60" i="10"/>
  <c r="AI60" i="10"/>
  <c r="AJ60" i="10"/>
  <c r="AK60" i="10"/>
  <c r="AL60" i="10"/>
  <c r="AM60" i="10"/>
  <c r="AG63" i="10"/>
  <c r="AH63" i="10"/>
  <c r="AI63" i="10"/>
  <c r="AJ63" i="10"/>
  <c r="AK63" i="10"/>
  <c r="AL63" i="10"/>
  <c r="AM63" i="10"/>
  <c r="AG66" i="10"/>
  <c r="AH66" i="10"/>
  <c r="AI66" i="10"/>
  <c r="AJ66" i="10"/>
  <c r="AK66" i="10"/>
  <c r="AL66" i="10"/>
  <c r="AM66" i="10"/>
  <c r="AG69" i="10"/>
  <c r="AH69" i="10"/>
  <c r="AI69" i="10"/>
  <c r="AJ69" i="10"/>
  <c r="AK69" i="10"/>
  <c r="AL69" i="10"/>
  <c r="AM69" i="10"/>
  <c r="AG72" i="10"/>
  <c r="AH72" i="10"/>
  <c r="AI72" i="10"/>
  <c r="AJ72" i="10"/>
  <c r="AK72" i="10"/>
  <c r="AL72" i="10"/>
  <c r="AM72" i="10"/>
  <c r="AM75" i="10"/>
  <c r="AG75" i="10"/>
  <c r="AH75" i="10"/>
  <c r="AI75" i="10"/>
  <c r="AJ75" i="10"/>
  <c r="AK75" i="10"/>
  <c r="AL75" i="10"/>
  <c r="AG78" i="10"/>
  <c r="AH78" i="10"/>
  <c r="AI78" i="10"/>
  <c r="AJ78" i="10"/>
  <c r="AK78" i="10"/>
  <c r="AL78" i="10"/>
  <c r="AM78" i="10"/>
  <c r="AG81" i="10"/>
  <c r="AH81" i="10"/>
  <c r="AI81" i="10"/>
  <c r="AJ81" i="10"/>
  <c r="AK81" i="10"/>
  <c r="AL81" i="10"/>
  <c r="AM81" i="10"/>
  <c r="AG84" i="10"/>
  <c r="AH84" i="10"/>
  <c r="AI84" i="10"/>
  <c r="AJ84" i="10"/>
  <c r="AK84" i="10"/>
  <c r="AL84" i="10"/>
  <c r="AM84" i="10"/>
  <c r="AG87" i="10"/>
  <c r="AH87" i="10"/>
  <c r="AI87" i="10"/>
  <c r="AJ87" i="10"/>
  <c r="AK87" i="10"/>
  <c r="AL87" i="10"/>
  <c r="AM87" i="10"/>
  <c r="AG90" i="10"/>
  <c r="AH90" i="10"/>
  <c r="AI90" i="10"/>
  <c r="AJ90" i="10"/>
  <c r="AK90" i="10"/>
  <c r="AL90" i="10"/>
  <c r="AM90" i="10"/>
  <c r="AG93" i="10"/>
  <c r="AH93" i="10"/>
  <c r="AI93" i="10"/>
  <c r="AJ93" i="10"/>
  <c r="AK93" i="10"/>
  <c r="AL93" i="10"/>
  <c r="AM93" i="10"/>
  <c r="AG96" i="10"/>
  <c r="AH96" i="10"/>
  <c r="AI96" i="10"/>
  <c r="AJ96" i="10"/>
  <c r="AK96" i="10"/>
  <c r="AL96" i="10"/>
  <c r="AM96" i="10"/>
  <c r="AG99" i="10"/>
  <c r="AH99" i="10"/>
  <c r="AI99" i="10"/>
  <c r="AJ99" i="10"/>
  <c r="AK99" i="10"/>
  <c r="AL99" i="10"/>
  <c r="AM99" i="10"/>
  <c r="AG102" i="10"/>
  <c r="AH102" i="10"/>
  <c r="AI102" i="10"/>
  <c r="AJ102" i="10"/>
  <c r="AK102" i="10"/>
  <c r="AL102" i="10"/>
  <c r="AM102" i="10"/>
  <c r="AG105" i="10"/>
  <c r="AH105" i="10"/>
  <c r="AI105" i="10"/>
  <c r="AJ105" i="10"/>
  <c r="AK105" i="10"/>
  <c r="AL105" i="10"/>
  <c r="AM105" i="10"/>
  <c r="AG108" i="10"/>
  <c r="AH108" i="10"/>
  <c r="AI108" i="10"/>
  <c r="AJ108" i="10"/>
  <c r="AK108" i="10"/>
  <c r="AL108" i="10"/>
  <c r="AM108" i="10"/>
  <c r="AG111" i="10"/>
  <c r="AH111" i="10"/>
  <c r="AI111" i="10"/>
  <c r="AJ111" i="10"/>
  <c r="AK111" i="10"/>
  <c r="AL111" i="10"/>
  <c r="AM111" i="10"/>
  <c r="AG114" i="10"/>
  <c r="AH114" i="10"/>
  <c r="AI114" i="10"/>
  <c r="AJ114" i="10"/>
  <c r="AK114" i="10"/>
  <c r="AL114" i="10"/>
  <c r="AM114" i="10"/>
  <c r="AG117" i="10"/>
  <c r="AH117" i="10"/>
  <c r="AI117" i="10"/>
  <c r="AJ117" i="10"/>
  <c r="AK117" i="10"/>
  <c r="AL117" i="10"/>
  <c r="AM117" i="10"/>
  <c r="AG120" i="10"/>
  <c r="AH120" i="10"/>
  <c r="AI120" i="10"/>
  <c r="AJ120" i="10"/>
  <c r="AK120" i="10"/>
  <c r="AL120" i="10"/>
  <c r="AM120" i="10"/>
  <c r="AG123" i="10"/>
  <c r="AH123" i="10"/>
  <c r="AI123" i="10"/>
  <c r="AJ123" i="10"/>
  <c r="AK123" i="10"/>
  <c r="AL123" i="10"/>
  <c r="AM123" i="10"/>
  <c r="AG126" i="10"/>
  <c r="AH126" i="10"/>
  <c r="AI126" i="10"/>
  <c r="AJ126" i="10"/>
  <c r="AK126" i="10"/>
  <c r="AL126" i="10"/>
  <c r="AM126" i="10"/>
  <c r="AG129" i="10"/>
  <c r="AH129" i="10"/>
  <c r="AI129" i="10"/>
  <c r="AJ129" i="10"/>
  <c r="AK129" i="10"/>
  <c r="AL129" i="10"/>
  <c r="AM129" i="10"/>
  <c r="AG132" i="10"/>
  <c r="AH132" i="10"/>
  <c r="AI132" i="10"/>
  <c r="AJ132" i="10"/>
  <c r="AK132" i="10"/>
  <c r="AL132" i="10"/>
  <c r="AM132" i="10"/>
  <c r="AG135" i="10"/>
  <c r="AH135" i="10"/>
  <c r="AI135" i="10"/>
  <c r="AJ135" i="10"/>
  <c r="AK135" i="10"/>
  <c r="AL135" i="10"/>
  <c r="AM135" i="10"/>
  <c r="AG138" i="10"/>
  <c r="AH138" i="10"/>
  <c r="AI138" i="10"/>
  <c r="AJ138" i="10"/>
  <c r="AK138" i="10"/>
  <c r="AL138" i="10"/>
  <c r="AM138" i="10"/>
  <c r="AG141" i="10"/>
  <c r="AH141" i="10"/>
  <c r="AI141" i="10"/>
  <c r="AJ141" i="10"/>
  <c r="AK141" i="10"/>
  <c r="AL141" i="10"/>
  <c r="AM141" i="10"/>
  <c r="AG144" i="10"/>
  <c r="AH144" i="10"/>
  <c r="AI144" i="10"/>
  <c r="AJ144" i="10"/>
  <c r="AK144" i="10"/>
  <c r="AL144" i="10"/>
  <c r="AM144" i="10"/>
  <c r="AG147" i="10"/>
  <c r="AH147" i="10"/>
  <c r="AI147" i="10"/>
  <c r="AJ147" i="10"/>
  <c r="AK147" i="10"/>
  <c r="AL147" i="10"/>
  <c r="AM147" i="10"/>
  <c r="AG150" i="10"/>
  <c r="AH150" i="10"/>
  <c r="AI150" i="10"/>
  <c r="AJ150" i="10"/>
  <c r="AK150" i="10"/>
  <c r="AL150" i="10"/>
  <c r="AM150" i="10"/>
  <c r="AG153" i="10"/>
  <c r="AH153" i="10"/>
  <c r="AI153" i="10"/>
  <c r="AJ153" i="10"/>
  <c r="AK153" i="10"/>
  <c r="AL153" i="10"/>
  <c r="AM153" i="10"/>
  <c r="AG156" i="10"/>
  <c r="AH156" i="10"/>
  <c r="AI156" i="10"/>
  <c r="AJ156" i="10"/>
  <c r="AK156" i="10"/>
  <c r="AL156" i="10"/>
  <c r="AM156" i="10"/>
  <c r="AF156" i="10"/>
  <c r="AF153" i="10"/>
  <c r="AF150" i="10"/>
  <c r="AF147" i="10"/>
  <c r="AF144" i="10"/>
  <c r="AF141" i="10"/>
  <c r="AF138" i="10"/>
  <c r="AF135" i="10"/>
  <c r="AF132" i="10"/>
  <c r="AF129" i="10"/>
  <c r="AF126" i="10"/>
  <c r="AF123" i="10"/>
  <c r="AF120" i="10"/>
  <c r="AF117" i="10"/>
  <c r="AF114" i="10"/>
  <c r="AF111" i="10"/>
  <c r="AF108" i="10"/>
  <c r="AF105" i="10"/>
  <c r="AF102" i="10"/>
  <c r="AF99" i="10"/>
  <c r="AF96" i="10"/>
  <c r="AF93" i="10"/>
  <c r="AF90" i="10"/>
  <c r="AF87" i="10"/>
  <c r="AF84" i="10"/>
  <c r="AF81" i="10"/>
  <c r="AF78" i="10"/>
  <c r="AF75" i="10"/>
  <c r="AF72" i="10"/>
  <c r="AF69" i="10"/>
  <c r="AF66" i="10"/>
  <c r="AF63" i="10"/>
  <c r="AF60" i="10"/>
  <c r="AF57" i="10"/>
  <c r="AF54" i="10"/>
  <c r="AF51" i="10"/>
  <c r="AF48" i="10"/>
  <c r="AF45" i="10"/>
  <c r="AF42" i="10"/>
  <c r="AF39" i="10"/>
  <c r="AF36" i="10"/>
  <c r="AF33" i="10"/>
  <c r="AF30" i="10"/>
  <c r="AF27" i="10"/>
  <c r="AF24" i="10"/>
  <c r="AF21" i="10"/>
  <c r="AM9" i="10"/>
  <c r="AL9" i="10"/>
  <c r="AK9" i="10"/>
  <c r="AJ9" i="10"/>
  <c r="AI9" i="10"/>
  <c r="AH9" i="10"/>
  <c r="AG9" i="10"/>
  <c r="AF12" i="10"/>
  <c r="AF9" i="10"/>
  <c r="AV9" i="10" l="1"/>
  <c r="I75" i="15"/>
  <c r="I74" i="15"/>
  <c r="I73" i="15"/>
  <c r="I72" i="15"/>
  <c r="I71" i="15"/>
  <c r="I70" i="15"/>
  <c r="I69" i="15"/>
  <c r="I68" i="15"/>
  <c r="I67" i="15"/>
  <c r="I66" i="15"/>
  <c r="I65" i="15"/>
  <c r="I64" i="15"/>
  <c r="I63" i="15"/>
  <c r="I62" i="15"/>
  <c r="I61" i="15"/>
  <c r="I60" i="15"/>
  <c r="I59" i="15"/>
  <c r="I58" i="15"/>
  <c r="I57" i="15"/>
  <c r="I56" i="15"/>
  <c r="I55" i="15"/>
  <c r="I54" i="15"/>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L21" i="10"/>
  <c r="J21" i="10"/>
  <c r="J24" i="10"/>
  <c r="J27" i="10"/>
  <c r="J33" i="10"/>
  <c r="J36" i="10"/>
  <c r="J39" i="10"/>
  <c r="L48" i="10" l="1"/>
  <c r="J48" i="10"/>
  <c r="L45" i="10"/>
  <c r="J45" i="10"/>
  <c r="L42" i="10"/>
  <c r="J42" i="10"/>
  <c r="L39" i="10"/>
  <c r="L36" i="10"/>
  <c r="L33" i="10"/>
  <c r="L30" i="10"/>
  <c r="J30" i="10"/>
  <c r="L27" i="10"/>
  <c r="L24" i="10"/>
  <c r="L18" i="10"/>
  <c r="J18" i="10"/>
  <c r="L15" i="10"/>
  <c r="J15" i="10"/>
  <c r="J12" i="10"/>
  <c r="C26" i="15" l="1"/>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BG45" i="10"/>
  <c r="BC45" i="10"/>
  <c r="BA45" i="10"/>
  <c r="AW42" i="10"/>
  <c r="AZ45" i="10"/>
  <c r="L51" i="10"/>
  <c r="AW51" i="10" s="1"/>
  <c r="L54" i="10"/>
  <c r="AW54" i="10" s="1"/>
  <c r="L57" i="10"/>
  <c r="BG57" i="10" s="1"/>
  <c r="L60" i="10"/>
  <c r="BG60" i="10" s="1"/>
  <c r="L63" i="10"/>
  <c r="BG63" i="10" s="1"/>
  <c r="L66" i="10"/>
  <c r="AW66" i="10" s="1"/>
  <c r="L69" i="10"/>
  <c r="AX69" i="10" s="1"/>
  <c r="L72" i="10"/>
  <c r="BB72" i="10" s="1"/>
  <c r="L75" i="10"/>
  <c r="BI75" i="10" s="1"/>
  <c r="L78" i="10"/>
  <c r="AW78" i="10" s="1"/>
  <c r="L81" i="10"/>
  <c r="BG81" i="10" s="1"/>
  <c r="L84" i="10"/>
  <c r="BG84" i="10" s="1"/>
  <c r="L87" i="10"/>
  <c r="BI87" i="10" s="1"/>
  <c r="L90" i="10"/>
  <c r="AW90" i="10" s="1"/>
  <c r="L93" i="10"/>
  <c r="AZ93" i="10" s="1"/>
  <c r="L96" i="10"/>
  <c r="BB96" i="10" s="1"/>
  <c r="L99" i="10"/>
  <c r="AY99" i="10" s="1"/>
  <c r="L102" i="10"/>
  <c r="AW102" i="10" s="1"/>
  <c r="L105" i="10"/>
  <c r="BG105" i="10" s="1"/>
  <c r="L108" i="10"/>
  <c r="BG108" i="10" s="1"/>
  <c r="L111" i="10"/>
  <c r="BG111" i="10" s="1"/>
  <c r="L114" i="10"/>
  <c r="AW114" i="10" s="1"/>
  <c r="L117" i="10"/>
  <c r="AX117" i="10" s="1"/>
  <c r="L120" i="10"/>
  <c r="BB120" i="10" s="1"/>
  <c r="L123" i="10"/>
  <c r="BI123" i="10" s="1"/>
  <c r="L126" i="10"/>
  <c r="AW126" i="10" s="1"/>
  <c r="L129" i="10"/>
  <c r="BG129" i="10" s="1"/>
  <c r="L132" i="10"/>
  <c r="BG132" i="10" s="1"/>
  <c r="L135" i="10"/>
  <c r="BI135" i="10" s="1"/>
  <c r="L138" i="10"/>
  <c r="AW138" i="10" s="1"/>
  <c r="L141" i="10"/>
  <c r="AZ141" i="10" s="1"/>
  <c r="L144" i="10"/>
  <c r="BB144" i="10" s="1"/>
  <c r="L147" i="10"/>
  <c r="BG147" i="10" s="1"/>
  <c r="L150" i="10"/>
  <c r="AW150" i="10" s="1"/>
  <c r="L153" i="10"/>
  <c r="BC153" i="10" s="1"/>
  <c r="L156" i="10"/>
  <c r="BG156" i="10" s="1"/>
  <c r="BB150" i="10"/>
  <c r="BB138" i="10"/>
  <c r="BB123" i="10"/>
  <c r="BB90" i="10"/>
  <c r="BB78" i="10"/>
  <c r="BB75" i="10"/>
  <c r="BB63" i="10"/>
  <c r="BB54" i="10"/>
  <c r="BB51" i="10"/>
  <c r="BB48" i="10"/>
  <c r="BB42" i="10"/>
  <c r="AZ153" i="10"/>
  <c r="AZ111" i="10"/>
  <c r="AZ105" i="10"/>
  <c r="AZ99" i="10"/>
  <c r="AZ75" i="10"/>
  <c r="AZ63" i="10"/>
  <c r="AZ57" i="10"/>
  <c r="AZ51" i="10"/>
  <c r="AX150" i="10"/>
  <c r="AX147" i="10"/>
  <c r="AX135" i="10"/>
  <c r="AX126" i="10"/>
  <c r="AX123" i="10"/>
  <c r="AX111" i="10"/>
  <c r="AX102" i="10"/>
  <c r="AX99" i="10"/>
  <c r="AX87" i="10"/>
  <c r="AX78" i="10"/>
  <c r="AX75" i="10"/>
  <c r="AX63" i="10"/>
  <c r="AX54" i="10"/>
  <c r="AX51" i="10"/>
  <c r="AX42" i="10"/>
  <c r="BC69" i="10" l="1"/>
  <c r="AZ135" i="10"/>
  <c r="BI63" i="10"/>
  <c r="AZ69" i="10"/>
  <c r="BB111" i="10"/>
  <c r="AZ117" i="10"/>
  <c r="BB114" i="10"/>
  <c r="AX66" i="10"/>
  <c r="AX90" i="10"/>
  <c r="AX114" i="10"/>
  <c r="AX138" i="10"/>
  <c r="AZ87" i="10"/>
  <c r="BB66" i="10"/>
  <c r="BB102" i="10"/>
  <c r="BB126" i="10"/>
  <c r="AW111" i="10"/>
  <c r="BI111" i="10"/>
  <c r="AW63" i="10"/>
  <c r="BA93" i="10"/>
  <c r="BC93" i="10"/>
  <c r="AZ84" i="10"/>
  <c r="AW135" i="10"/>
  <c r="AW87" i="10"/>
  <c r="AY51" i="10"/>
  <c r="BA117" i="10"/>
  <c r="BG93" i="10"/>
  <c r="AY147" i="10"/>
  <c r="BG51" i="10"/>
  <c r="BG99" i="10"/>
  <c r="AZ147" i="10"/>
  <c r="BB84" i="10"/>
  <c r="BB99" i="10"/>
  <c r="BB132" i="10"/>
  <c r="BB147" i="10"/>
  <c r="AY75" i="10"/>
  <c r="BA141" i="10"/>
  <c r="BC117" i="10"/>
  <c r="BI51" i="10"/>
  <c r="BG69" i="10"/>
  <c r="BG87" i="10"/>
  <c r="BI99" i="10"/>
  <c r="BG117" i="10"/>
  <c r="BG135" i="10"/>
  <c r="BI147" i="10"/>
  <c r="AZ123" i="10"/>
  <c r="BB87" i="10"/>
  <c r="BB135" i="10"/>
  <c r="AW147" i="10"/>
  <c r="AW123" i="10"/>
  <c r="AW99" i="10"/>
  <c r="AW75" i="10"/>
  <c r="BA69" i="10"/>
  <c r="BC141" i="10"/>
  <c r="BG75" i="10"/>
  <c r="BG123" i="10"/>
  <c r="BG153" i="10"/>
  <c r="AZ132" i="10"/>
  <c r="BB60" i="10"/>
  <c r="BB108" i="10"/>
  <c r="BB156" i="10"/>
  <c r="AY123" i="10"/>
  <c r="BG141" i="10"/>
  <c r="BJ144" i="10"/>
  <c r="BF144" i="10"/>
  <c r="BH144" i="10"/>
  <c r="BD144" i="10"/>
  <c r="BE144" i="10"/>
  <c r="BK144" i="10"/>
  <c r="BJ120" i="10"/>
  <c r="BF120" i="10"/>
  <c r="BH120" i="10"/>
  <c r="BD120" i="10"/>
  <c r="BE120" i="10"/>
  <c r="BK120" i="10"/>
  <c r="BJ96" i="10"/>
  <c r="BF96" i="10"/>
  <c r="BH96" i="10"/>
  <c r="BD96" i="10"/>
  <c r="BE96" i="10"/>
  <c r="BK96" i="10"/>
  <c r="BJ72" i="10"/>
  <c r="BF72" i="10"/>
  <c r="BH72" i="10"/>
  <c r="BD72" i="10"/>
  <c r="BE72" i="10"/>
  <c r="BK72" i="10"/>
  <c r="BJ48" i="10"/>
  <c r="BF48" i="10"/>
  <c r="BH48" i="10"/>
  <c r="BD48" i="10"/>
  <c r="BE48" i="10"/>
  <c r="BK48" i="10"/>
  <c r="AY48" i="10"/>
  <c r="AY96" i="10"/>
  <c r="AY144" i="10"/>
  <c r="AZ120" i="10"/>
  <c r="BJ129" i="10"/>
  <c r="BF129" i="10"/>
  <c r="BH129" i="10"/>
  <c r="BD129" i="10"/>
  <c r="BE129" i="10"/>
  <c r="AY129" i="10"/>
  <c r="BK129" i="10"/>
  <c r="BJ105" i="10"/>
  <c r="BF105" i="10"/>
  <c r="BH105" i="10"/>
  <c r="BD105" i="10"/>
  <c r="BE105" i="10"/>
  <c r="AY105" i="10"/>
  <c r="BK105" i="10"/>
  <c r="BJ81" i="10"/>
  <c r="BF81" i="10"/>
  <c r="BH81" i="10"/>
  <c r="BD81" i="10"/>
  <c r="BE81" i="10"/>
  <c r="AY81" i="10"/>
  <c r="BK81" i="10"/>
  <c r="BJ57" i="10"/>
  <c r="BF57" i="10"/>
  <c r="BH57" i="10"/>
  <c r="BD57" i="10"/>
  <c r="BE57" i="10"/>
  <c r="AY57" i="10"/>
  <c r="BK57" i="10"/>
  <c r="BA48" i="10"/>
  <c r="BA72" i="10"/>
  <c r="BA120" i="10"/>
  <c r="BC72" i="10"/>
  <c r="BC96" i="10"/>
  <c r="BC120" i="10"/>
  <c r="BC144" i="10"/>
  <c r="BI57" i="10"/>
  <c r="BI69" i="10"/>
  <c r="BI93" i="10"/>
  <c r="BI129" i="10"/>
  <c r="BI141" i="10"/>
  <c r="BI153" i="10"/>
  <c r="AX45" i="10"/>
  <c r="AX57" i="10"/>
  <c r="AX81" i="10"/>
  <c r="AX93" i="10"/>
  <c r="AX105" i="10"/>
  <c r="AX129" i="10"/>
  <c r="AX141" i="10"/>
  <c r="AX153" i="10"/>
  <c r="AZ60" i="10"/>
  <c r="AZ108" i="10"/>
  <c r="AZ156" i="10"/>
  <c r="BJ150" i="10"/>
  <c r="BF150" i="10"/>
  <c r="BH150" i="10"/>
  <c r="BD150" i="10"/>
  <c r="BE150" i="10"/>
  <c r="BC150" i="10"/>
  <c r="BA150" i="10"/>
  <c r="BK150" i="10"/>
  <c r="AY150" i="10"/>
  <c r="BJ138" i="10"/>
  <c r="BF138" i="10"/>
  <c r="BH138" i="10"/>
  <c r="BD138" i="10"/>
  <c r="BE138" i="10"/>
  <c r="BC138" i="10"/>
  <c r="BA138" i="10"/>
  <c r="BK138" i="10"/>
  <c r="AY138" i="10"/>
  <c r="BJ126" i="10"/>
  <c r="BF126" i="10"/>
  <c r="BH126" i="10"/>
  <c r="BD126" i="10"/>
  <c r="BE126" i="10"/>
  <c r="BC126" i="10"/>
  <c r="BA126" i="10"/>
  <c r="BK126" i="10"/>
  <c r="AY126" i="10"/>
  <c r="BJ114" i="10"/>
  <c r="BF114" i="10"/>
  <c r="BH114" i="10"/>
  <c r="BD114" i="10"/>
  <c r="BE114" i="10"/>
  <c r="BC114" i="10"/>
  <c r="BA114" i="10"/>
  <c r="BK114" i="10"/>
  <c r="AY114" i="10"/>
  <c r="BJ102" i="10"/>
  <c r="BF102" i="10"/>
  <c r="BH102" i="10"/>
  <c r="BD102" i="10"/>
  <c r="BE102" i="10"/>
  <c r="BC102" i="10"/>
  <c r="BA102" i="10"/>
  <c r="BK102" i="10"/>
  <c r="AY102" i="10"/>
  <c r="BJ90" i="10"/>
  <c r="BF90" i="10"/>
  <c r="BH90" i="10"/>
  <c r="BD90" i="10"/>
  <c r="BE90" i="10"/>
  <c r="BC90" i="10"/>
  <c r="BA90" i="10"/>
  <c r="BK90" i="10"/>
  <c r="AY90" i="10"/>
  <c r="BJ78" i="10"/>
  <c r="BF78" i="10"/>
  <c r="BH78" i="10"/>
  <c r="BD78" i="10"/>
  <c r="BE78" i="10"/>
  <c r="BC78" i="10"/>
  <c r="BA78" i="10"/>
  <c r="BK78" i="10"/>
  <c r="AY78" i="10"/>
  <c r="BJ66" i="10"/>
  <c r="BF66" i="10"/>
  <c r="BH66" i="10"/>
  <c r="BD66" i="10"/>
  <c r="BE66" i="10"/>
  <c r="BC66" i="10"/>
  <c r="BA66" i="10"/>
  <c r="BK66" i="10"/>
  <c r="AY66" i="10"/>
  <c r="BJ54" i="10"/>
  <c r="BF54" i="10"/>
  <c r="BH54" i="10"/>
  <c r="BD54" i="10"/>
  <c r="BE54" i="10"/>
  <c r="BC54" i="10"/>
  <c r="BA54" i="10"/>
  <c r="BK54" i="10"/>
  <c r="AY54" i="10"/>
  <c r="BJ42" i="10"/>
  <c r="BF42" i="10"/>
  <c r="BH42" i="10"/>
  <c r="BD42" i="10"/>
  <c r="BE42" i="10"/>
  <c r="BC42" i="10"/>
  <c r="BA42" i="10"/>
  <c r="BK42" i="10"/>
  <c r="AW156" i="10"/>
  <c r="AW144" i="10"/>
  <c r="AW132" i="10"/>
  <c r="AW120" i="10"/>
  <c r="AW108" i="10"/>
  <c r="AW96" i="10"/>
  <c r="AW84" i="10"/>
  <c r="AW72" i="10"/>
  <c r="AW60" i="10"/>
  <c r="AW48" i="10"/>
  <c r="AY60" i="10"/>
  <c r="AY84" i="10"/>
  <c r="AY108" i="10"/>
  <c r="AY132" i="10"/>
  <c r="AY156" i="10"/>
  <c r="BA57" i="10"/>
  <c r="BA81" i="10"/>
  <c r="BA105" i="10"/>
  <c r="BA129" i="10"/>
  <c r="BA153" i="10"/>
  <c r="BC57" i="10"/>
  <c r="BC81" i="10"/>
  <c r="BC105" i="10"/>
  <c r="BC129" i="10"/>
  <c r="BG42" i="10"/>
  <c r="BG48" i="10"/>
  <c r="BG54" i="10"/>
  <c r="BG66" i="10"/>
  <c r="BG72" i="10"/>
  <c r="BG78" i="10"/>
  <c r="BG90" i="10"/>
  <c r="BG96" i="10"/>
  <c r="BG102" i="10"/>
  <c r="BG114" i="10"/>
  <c r="BG120" i="10"/>
  <c r="BG126" i="10"/>
  <c r="BG138" i="10"/>
  <c r="BG144" i="10"/>
  <c r="BG150" i="10"/>
  <c r="BJ156" i="10"/>
  <c r="BF156" i="10"/>
  <c r="BH156" i="10"/>
  <c r="BD156" i="10"/>
  <c r="BE156" i="10"/>
  <c r="BK156" i="10"/>
  <c r="BJ132" i="10"/>
  <c r="BF132" i="10"/>
  <c r="BH132" i="10"/>
  <c r="BD132" i="10"/>
  <c r="BE132" i="10"/>
  <c r="BK132" i="10"/>
  <c r="BJ108" i="10"/>
  <c r="BF108" i="10"/>
  <c r="BH108" i="10"/>
  <c r="BD108" i="10"/>
  <c r="BE108" i="10"/>
  <c r="BK108" i="10"/>
  <c r="BJ84" i="10"/>
  <c r="BF84" i="10"/>
  <c r="BH84" i="10"/>
  <c r="BD84" i="10"/>
  <c r="BE84" i="10"/>
  <c r="BK84" i="10"/>
  <c r="BJ60" i="10"/>
  <c r="BF60" i="10"/>
  <c r="BH60" i="10"/>
  <c r="BD60" i="10"/>
  <c r="BE60" i="10"/>
  <c r="BK60" i="10"/>
  <c r="AY72" i="10"/>
  <c r="AY120" i="10"/>
  <c r="AZ72" i="10"/>
  <c r="BJ153" i="10"/>
  <c r="BF153" i="10"/>
  <c r="BH153" i="10"/>
  <c r="BD153" i="10"/>
  <c r="BE153" i="10"/>
  <c r="AY153" i="10"/>
  <c r="BK153" i="10"/>
  <c r="BJ141" i="10"/>
  <c r="BF141" i="10"/>
  <c r="BH141" i="10"/>
  <c r="BD141" i="10"/>
  <c r="BE141" i="10"/>
  <c r="AY141" i="10"/>
  <c r="BK141" i="10"/>
  <c r="BJ117" i="10"/>
  <c r="BF117" i="10"/>
  <c r="BH117" i="10"/>
  <c r="BD117" i="10"/>
  <c r="BE117" i="10"/>
  <c r="AY117" i="10"/>
  <c r="BK117" i="10"/>
  <c r="BJ93" i="10"/>
  <c r="BF93" i="10"/>
  <c r="BH93" i="10"/>
  <c r="BD93" i="10"/>
  <c r="BE93" i="10"/>
  <c r="AY93" i="10"/>
  <c r="BK93" i="10"/>
  <c r="BJ69" i="10"/>
  <c r="BF69" i="10"/>
  <c r="BH69" i="10"/>
  <c r="BD69" i="10"/>
  <c r="BE69" i="10"/>
  <c r="AY69" i="10"/>
  <c r="BK69" i="10"/>
  <c r="BJ45" i="10"/>
  <c r="BF45" i="10"/>
  <c r="BH45" i="10"/>
  <c r="BD45" i="10"/>
  <c r="BE45" i="10"/>
  <c r="AY45" i="10"/>
  <c r="BK45" i="10"/>
  <c r="BA96" i="10"/>
  <c r="BA144" i="10"/>
  <c r="BC48" i="10"/>
  <c r="BI45" i="10"/>
  <c r="BI81" i="10"/>
  <c r="BI105" i="10"/>
  <c r="BI117" i="10"/>
  <c r="AX48" i="10"/>
  <c r="AX60" i="10"/>
  <c r="AX72" i="10"/>
  <c r="AX84" i="10"/>
  <c r="AX96" i="10"/>
  <c r="AX108" i="10"/>
  <c r="AX120" i="10"/>
  <c r="AX132" i="10"/>
  <c r="AX144" i="10"/>
  <c r="AX156" i="10"/>
  <c r="AZ48" i="10"/>
  <c r="AZ81" i="10"/>
  <c r="AZ96" i="10"/>
  <c r="AZ129" i="10"/>
  <c r="AZ144" i="10"/>
  <c r="BB45" i="10"/>
  <c r="BB57" i="10"/>
  <c r="BB69" i="10"/>
  <c r="BB81" i="10"/>
  <c r="BB93" i="10"/>
  <c r="BB105" i="10"/>
  <c r="BB117" i="10"/>
  <c r="BB129" i="10"/>
  <c r="BB141" i="10"/>
  <c r="BB153" i="10"/>
  <c r="BJ147" i="10"/>
  <c r="BF147" i="10"/>
  <c r="BH147" i="10"/>
  <c r="BD147" i="10"/>
  <c r="BE147" i="10"/>
  <c r="BK147" i="10"/>
  <c r="BC147" i="10"/>
  <c r="BA147" i="10"/>
  <c r="BJ135" i="10"/>
  <c r="BF135" i="10"/>
  <c r="BH135" i="10"/>
  <c r="BD135" i="10"/>
  <c r="BE135" i="10"/>
  <c r="BK135" i="10"/>
  <c r="BC135" i="10"/>
  <c r="BA135" i="10"/>
  <c r="BJ123" i="10"/>
  <c r="BF123" i="10"/>
  <c r="BH123" i="10"/>
  <c r="BD123" i="10"/>
  <c r="BE123" i="10"/>
  <c r="BK123" i="10"/>
  <c r="BC123" i="10"/>
  <c r="BA123" i="10"/>
  <c r="BJ111" i="10"/>
  <c r="BF111" i="10"/>
  <c r="BH111" i="10"/>
  <c r="BD111" i="10"/>
  <c r="BE111" i="10"/>
  <c r="BK111" i="10"/>
  <c r="BC111" i="10"/>
  <c r="BA111" i="10"/>
  <c r="BJ99" i="10"/>
  <c r="BF99" i="10"/>
  <c r="BH99" i="10"/>
  <c r="BD99" i="10"/>
  <c r="BE99" i="10"/>
  <c r="BK99" i="10"/>
  <c r="BC99" i="10"/>
  <c r="BA99" i="10"/>
  <c r="BJ87" i="10"/>
  <c r="BF87" i="10"/>
  <c r="BH87" i="10"/>
  <c r="BD87" i="10"/>
  <c r="BE87" i="10"/>
  <c r="BK87" i="10"/>
  <c r="BC87" i="10"/>
  <c r="BA87" i="10"/>
  <c r="BJ75" i="10"/>
  <c r="BF75" i="10"/>
  <c r="BH75" i="10"/>
  <c r="BD75" i="10"/>
  <c r="BE75" i="10"/>
  <c r="BK75" i="10"/>
  <c r="BC75" i="10"/>
  <c r="BA75" i="10"/>
  <c r="BJ63" i="10"/>
  <c r="BF63" i="10"/>
  <c r="BH63" i="10"/>
  <c r="BD63" i="10"/>
  <c r="BE63" i="10"/>
  <c r="BK63" i="10"/>
  <c r="BC63" i="10"/>
  <c r="BA63" i="10"/>
  <c r="BJ51" i="10"/>
  <c r="BF51" i="10"/>
  <c r="BH51" i="10"/>
  <c r="BD51" i="10"/>
  <c r="BE51" i="10"/>
  <c r="BK51" i="10"/>
  <c r="BC51" i="10"/>
  <c r="BA51" i="10"/>
  <c r="AW153" i="10"/>
  <c r="AW141" i="10"/>
  <c r="AW129" i="10"/>
  <c r="AW117" i="10"/>
  <c r="AW105" i="10"/>
  <c r="AW93" i="10"/>
  <c r="AW81" i="10"/>
  <c r="AW69" i="10"/>
  <c r="AW57" i="10"/>
  <c r="AW45" i="10"/>
  <c r="AY42" i="10"/>
  <c r="AY63" i="10"/>
  <c r="AY87" i="10"/>
  <c r="AY111" i="10"/>
  <c r="AY135" i="10"/>
  <c r="BA60" i="10"/>
  <c r="BA84" i="10"/>
  <c r="BA108" i="10"/>
  <c r="BA132" i="10"/>
  <c r="BA156" i="10"/>
  <c r="BC60" i="10"/>
  <c r="BC84" i="10"/>
  <c r="BC108" i="10"/>
  <c r="BC132" i="10"/>
  <c r="BC156" i="10"/>
  <c r="BI42" i="10"/>
  <c r="BI48" i="10"/>
  <c r="BI54" i="10"/>
  <c r="BI60" i="10"/>
  <c r="BI66" i="10"/>
  <c r="BI72" i="10"/>
  <c r="BI78" i="10"/>
  <c r="BI84" i="10"/>
  <c r="BI90" i="10"/>
  <c r="BI96" i="10"/>
  <c r="BI102" i="10"/>
  <c r="BI108" i="10"/>
  <c r="BI114" i="10"/>
  <c r="BI120" i="10"/>
  <c r="BI126" i="10"/>
  <c r="BI132" i="10"/>
  <c r="BI138" i="10"/>
  <c r="BI144" i="10"/>
  <c r="BI150" i="10"/>
  <c r="BI156" i="10"/>
  <c r="AZ42" i="10"/>
  <c r="AZ54" i="10"/>
  <c r="AZ66" i="10"/>
  <c r="AZ78" i="10"/>
  <c r="AZ90" i="10"/>
  <c r="AZ102" i="10"/>
  <c r="AZ114" i="10"/>
  <c r="AZ126" i="10"/>
  <c r="AZ138" i="10"/>
  <c r="AZ150" i="10"/>
  <c r="AV42" i="10" l="1"/>
  <c r="AV45" i="10"/>
  <c r="AV48" i="10"/>
  <c r="AV51" i="10"/>
  <c r="AV54" i="10"/>
  <c r="AV57" i="10"/>
  <c r="AV60" i="10"/>
  <c r="AV63" i="10"/>
  <c r="AV66" i="10"/>
  <c r="AV69" i="10"/>
  <c r="AV72" i="10"/>
  <c r="AV75" i="10"/>
  <c r="AV78" i="10"/>
  <c r="AV81" i="10"/>
  <c r="AV84" i="10"/>
  <c r="AV87" i="10"/>
  <c r="AV90" i="10"/>
  <c r="AV93" i="10"/>
  <c r="AV96" i="10"/>
  <c r="AV99" i="10"/>
  <c r="AV102" i="10"/>
  <c r="AV105" i="10"/>
  <c r="AV108" i="10"/>
  <c r="AV111" i="10"/>
  <c r="AV114" i="10"/>
  <c r="AV117" i="10"/>
  <c r="AV120" i="10"/>
  <c r="AV123" i="10"/>
  <c r="AV126" i="10"/>
  <c r="AV129" i="10"/>
  <c r="AV132" i="10"/>
  <c r="AV135" i="10"/>
  <c r="AV138" i="10"/>
  <c r="AV141" i="10"/>
  <c r="AV144" i="10"/>
  <c r="AV147" i="10"/>
  <c r="AV150" i="10"/>
  <c r="AV153" i="10"/>
  <c r="AV156" i="10"/>
  <c r="AV15" i="10"/>
  <c r="AW15" i="10" s="1"/>
  <c r="AX15" i="10"/>
  <c r="AY15" i="10" s="1"/>
  <c r="AZ15" i="10"/>
  <c r="BA15" i="10" s="1"/>
  <c r="BB15" i="10"/>
  <c r="BC15" i="10" s="1"/>
  <c r="AX33" i="10"/>
  <c r="AY33" i="10" s="1"/>
  <c r="AZ33" i="10"/>
  <c r="BA33" i="10" s="1"/>
  <c r="BB33" i="10"/>
  <c r="BC33" i="10" s="1"/>
  <c r="AV39" i="10"/>
  <c r="AW39" i="10" s="1"/>
  <c r="AX39" i="10"/>
  <c r="AY39" i="10" s="1"/>
  <c r="AZ39" i="10"/>
  <c r="BA39" i="10" s="1"/>
  <c r="BB39" i="10"/>
  <c r="BC39" i="10" s="1"/>
  <c r="U13" i="10" l="1"/>
  <c r="U14" i="10"/>
  <c r="U15" i="10"/>
  <c r="U16" i="10"/>
  <c r="U17" i="10"/>
  <c r="U18" i="10"/>
  <c r="U19" i="10"/>
  <c r="U20" i="10"/>
  <c r="U21" i="10"/>
  <c r="U22" i="10"/>
  <c r="U23" i="10"/>
  <c r="U24" i="10"/>
  <c r="U25" i="10"/>
  <c r="U26" i="10"/>
  <c r="U27" i="10"/>
  <c r="U28" i="10"/>
  <c r="U29" i="10"/>
  <c r="BL27" i="10" l="1"/>
  <c r="AA27" i="10"/>
  <c r="Y27" i="10"/>
  <c r="W27" i="10"/>
  <c r="AD27" i="10" s="1"/>
  <c r="AB27" i="10"/>
  <c r="X27" i="10"/>
  <c r="AT27" i="10" l="1"/>
  <c r="BJ27" i="10" s="1"/>
  <c r="BK27" i="10" s="1"/>
  <c r="BB27" i="10"/>
  <c r="BC27" i="10" s="1"/>
  <c r="AR27" i="10"/>
  <c r="BH27" i="10" s="1"/>
  <c r="BI27" i="10" s="1"/>
  <c r="AZ27" i="10"/>
  <c r="BA27" i="10" s="1"/>
  <c r="AO27" i="10"/>
  <c r="AN27" i="10"/>
  <c r="BD27" i="10" s="1"/>
  <c r="BE27" i="10" s="1"/>
  <c r="AV27" i="10"/>
  <c r="AW27" i="10" s="1"/>
  <c r="AQ27" i="10"/>
  <c r="CA27" i="10"/>
  <c r="BS27" i="10"/>
  <c r="BV27" i="10"/>
  <c r="BN27" i="10"/>
  <c r="BX27" i="10"/>
  <c r="BP27" i="10"/>
  <c r="AE27" i="10"/>
  <c r="AC27" i="10"/>
  <c r="Z27" i="10"/>
  <c r="BL21" i="10"/>
  <c r="BL24" i="10"/>
  <c r="BL30" i="10"/>
  <c r="BL33" i="10"/>
  <c r="BL36" i="10"/>
  <c r="BL39" i="10"/>
  <c r="BL42" i="10"/>
  <c r="BL45" i="10"/>
  <c r="BL48" i="10"/>
  <c r="BL51" i="10"/>
  <c r="BL54" i="10"/>
  <c r="BL57" i="10"/>
  <c r="BL60" i="10"/>
  <c r="BL63" i="10"/>
  <c r="BL66" i="10"/>
  <c r="BL69" i="10"/>
  <c r="BL72" i="10"/>
  <c r="BL75" i="10"/>
  <c r="BL78" i="10"/>
  <c r="BL81" i="10"/>
  <c r="BL84" i="10"/>
  <c r="BL87" i="10"/>
  <c r="BL90" i="10"/>
  <c r="BL93" i="10"/>
  <c r="BL96" i="10"/>
  <c r="BL99" i="10"/>
  <c r="BL102" i="10"/>
  <c r="BL105" i="10"/>
  <c r="BL108" i="10"/>
  <c r="BL111" i="10"/>
  <c r="BL114" i="10"/>
  <c r="BL117" i="10"/>
  <c r="BL120" i="10"/>
  <c r="BL123" i="10"/>
  <c r="BL126" i="10"/>
  <c r="BL129" i="10"/>
  <c r="BL132" i="10"/>
  <c r="BL135" i="10"/>
  <c r="BL138" i="10"/>
  <c r="BL141" i="10"/>
  <c r="BL144" i="10"/>
  <c r="BL147" i="10"/>
  <c r="BL150" i="10"/>
  <c r="BL153" i="10"/>
  <c r="BL156" i="10"/>
  <c r="BL15" i="10"/>
  <c r="BL18" i="10"/>
  <c r="BL12" i="10"/>
  <c r="BL9" i="10"/>
  <c r="BM9" i="10" s="1"/>
  <c r="BQ27" i="10" l="1"/>
  <c r="BY27" i="10"/>
  <c r="BU138" i="10"/>
  <c r="BY138" i="10"/>
  <c r="BV138" i="10"/>
  <c r="BZ138" i="10"/>
  <c r="BW138" i="10"/>
  <c r="CA138" i="10"/>
  <c r="BN138" i="10"/>
  <c r="BR138" i="10"/>
  <c r="BO138" i="10"/>
  <c r="BS138" i="10"/>
  <c r="BX138" i="10"/>
  <c r="BP138" i="10"/>
  <c r="BT138" i="10"/>
  <c r="BM138" i="10"/>
  <c r="CB138" i="10"/>
  <c r="BQ138" i="10"/>
  <c r="BU147" i="10"/>
  <c r="BY147" i="10"/>
  <c r="BV147" i="10"/>
  <c r="BZ147" i="10"/>
  <c r="BW147" i="10"/>
  <c r="CA147" i="10"/>
  <c r="BX147" i="10"/>
  <c r="BN147" i="10"/>
  <c r="BR147" i="10"/>
  <c r="CB147" i="10"/>
  <c r="BO147" i="10"/>
  <c r="BS147" i="10"/>
  <c r="BP147" i="10"/>
  <c r="BT147" i="10"/>
  <c r="BQ147" i="10"/>
  <c r="BM147" i="10"/>
  <c r="BU135" i="10"/>
  <c r="BY135" i="10"/>
  <c r="BV135" i="10"/>
  <c r="BZ135" i="10"/>
  <c r="BW135" i="10"/>
  <c r="CA135" i="10"/>
  <c r="BX135" i="10"/>
  <c r="BN135" i="10"/>
  <c r="BR135" i="10"/>
  <c r="CB135" i="10"/>
  <c r="BO135" i="10"/>
  <c r="BS135" i="10"/>
  <c r="BP135" i="10"/>
  <c r="BT135" i="10"/>
  <c r="BQ135" i="10"/>
  <c r="BM135" i="10"/>
  <c r="BU123" i="10"/>
  <c r="BY123" i="10"/>
  <c r="BV123" i="10"/>
  <c r="BZ123" i="10"/>
  <c r="BW123" i="10"/>
  <c r="CA123" i="10"/>
  <c r="BX123" i="10"/>
  <c r="BN123" i="10"/>
  <c r="BR123" i="10"/>
  <c r="CB123" i="10"/>
  <c r="BO123" i="10"/>
  <c r="BS123" i="10"/>
  <c r="BP123" i="10"/>
  <c r="BT123" i="10"/>
  <c r="BQ123" i="10"/>
  <c r="BM123" i="10"/>
  <c r="BU111" i="10"/>
  <c r="BY111" i="10"/>
  <c r="BV111" i="10"/>
  <c r="BZ111" i="10"/>
  <c r="BW111" i="10"/>
  <c r="CA111" i="10"/>
  <c r="BX111" i="10"/>
  <c r="BN111" i="10"/>
  <c r="BR111" i="10"/>
  <c r="CB111" i="10"/>
  <c r="BO111" i="10"/>
  <c r="BS111" i="10"/>
  <c r="BP111" i="10"/>
  <c r="BT111" i="10"/>
  <c r="BQ111" i="10"/>
  <c r="BM111" i="10"/>
  <c r="BU99" i="10"/>
  <c r="BY99" i="10"/>
  <c r="BV99" i="10"/>
  <c r="BZ99" i="10"/>
  <c r="BW99" i="10"/>
  <c r="CA99" i="10"/>
  <c r="BX99" i="10"/>
  <c r="BN99" i="10"/>
  <c r="BR99" i="10"/>
  <c r="CB99" i="10"/>
  <c r="BO99" i="10"/>
  <c r="BS99" i="10"/>
  <c r="BP99" i="10"/>
  <c r="BT99" i="10"/>
  <c r="BQ99" i="10"/>
  <c r="BM99" i="10"/>
  <c r="BU87" i="10"/>
  <c r="BY87" i="10"/>
  <c r="BV87" i="10"/>
  <c r="BZ87" i="10"/>
  <c r="BW87" i="10"/>
  <c r="CA87" i="10"/>
  <c r="BX87" i="10"/>
  <c r="BN87" i="10"/>
  <c r="BR87" i="10"/>
  <c r="CB87" i="10"/>
  <c r="BO87" i="10"/>
  <c r="BS87" i="10"/>
  <c r="BP87" i="10"/>
  <c r="BT87" i="10"/>
  <c r="BQ87" i="10"/>
  <c r="BM87" i="10"/>
  <c r="BU75" i="10"/>
  <c r="BY75" i="10"/>
  <c r="BV75" i="10"/>
  <c r="BZ75" i="10"/>
  <c r="BW75" i="10"/>
  <c r="CA75" i="10"/>
  <c r="BX75" i="10"/>
  <c r="BN75" i="10"/>
  <c r="BR75" i="10"/>
  <c r="CB75" i="10"/>
  <c r="BO75" i="10"/>
  <c r="BS75" i="10"/>
  <c r="BP75" i="10"/>
  <c r="BT75" i="10"/>
  <c r="BQ75" i="10"/>
  <c r="BM75" i="10"/>
  <c r="BU63" i="10"/>
  <c r="BY63" i="10"/>
  <c r="BV63" i="10"/>
  <c r="BZ63" i="10"/>
  <c r="BW63" i="10"/>
  <c r="CA63" i="10"/>
  <c r="BX63" i="10"/>
  <c r="BN63" i="10"/>
  <c r="BR63" i="10"/>
  <c r="CB63" i="10"/>
  <c r="BO63" i="10"/>
  <c r="BS63" i="10"/>
  <c r="BP63" i="10"/>
  <c r="BT63" i="10"/>
  <c r="BQ63" i="10"/>
  <c r="BM63" i="10"/>
  <c r="BU51" i="10"/>
  <c r="BY51" i="10"/>
  <c r="BV51" i="10"/>
  <c r="BZ51" i="10"/>
  <c r="BW51" i="10"/>
  <c r="CA51" i="10"/>
  <c r="BX51" i="10"/>
  <c r="BN51" i="10"/>
  <c r="BR51" i="10"/>
  <c r="CB51" i="10"/>
  <c r="BO51" i="10"/>
  <c r="BS51" i="10"/>
  <c r="BP51" i="10"/>
  <c r="BT51" i="10"/>
  <c r="BQ51" i="10"/>
  <c r="BM51" i="10"/>
  <c r="BU39" i="10"/>
  <c r="BY39" i="10"/>
  <c r="BV39" i="10"/>
  <c r="BZ39" i="10"/>
  <c r="BW39" i="10"/>
  <c r="CA39" i="10"/>
  <c r="BX39" i="10"/>
  <c r="BN39" i="10"/>
  <c r="BR39" i="10"/>
  <c r="CB39" i="10"/>
  <c r="BO39" i="10"/>
  <c r="BS39" i="10"/>
  <c r="BP39" i="10"/>
  <c r="BT39" i="10"/>
  <c r="BQ39" i="10"/>
  <c r="BM39" i="10"/>
  <c r="BU150" i="10"/>
  <c r="BY150" i="10"/>
  <c r="BV150" i="10"/>
  <c r="BZ150" i="10"/>
  <c r="BW150" i="10"/>
  <c r="CA150" i="10"/>
  <c r="BN150" i="10"/>
  <c r="BR150" i="10"/>
  <c r="BO150" i="10"/>
  <c r="BS150" i="10"/>
  <c r="BX150" i="10"/>
  <c r="BP150" i="10"/>
  <c r="BT150" i="10"/>
  <c r="BM150" i="10"/>
  <c r="BQ150" i="10"/>
  <c r="CB150" i="10"/>
  <c r="BU114" i="10"/>
  <c r="BY114" i="10"/>
  <c r="BV114" i="10"/>
  <c r="BZ114" i="10"/>
  <c r="BW114" i="10"/>
  <c r="CA114" i="10"/>
  <c r="BN114" i="10"/>
  <c r="BR114" i="10"/>
  <c r="BO114" i="10"/>
  <c r="BS114" i="10"/>
  <c r="BX114" i="10"/>
  <c r="BP114" i="10"/>
  <c r="BT114" i="10"/>
  <c r="CB114" i="10"/>
  <c r="BM114" i="10"/>
  <c r="BQ114" i="10"/>
  <c r="BU90" i="10"/>
  <c r="BY90" i="10"/>
  <c r="BV90" i="10"/>
  <c r="BZ90" i="10"/>
  <c r="BW90" i="10"/>
  <c r="CA90" i="10"/>
  <c r="BN90" i="10"/>
  <c r="BR90" i="10"/>
  <c r="BO90" i="10"/>
  <c r="BS90" i="10"/>
  <c r="BX90" i="10"/>
  <c r="BP90" i="10"/>
  <c r="BT90" i="10"/>
  <c r="CB90" i="10"/>
  <c r="BM90" i="10"/>
  <c r="BQ90" i="10"/>
  <c r="BU66" i="10"/>
  <c r="BY66" i="10"/>
  <c r="BV66" i="10"/>
  <c r="BZ66" i="10"/>
  <c r="BW66" i="10"/>
  <c r="CA66" i="10"/>
  <c r="BN66" i="10"/>
  <c r="BR66" i="10"/>
  <c r="BO66" i="10"/>
  <c r="BS66" i="10"/>
  <c r="BX66" i="10"/>
  <c r="BP66" i="10"/>
  <c r="BT66" i="10"/>
  <c r="CB66" i="10"/>
  <c r="BM66" i="10"/>
  <c r="BQ66" i="10"/>
  <c r="BU42" i="10"/>
  <c r="BY42" i="10"/>
  <c r="BV42" i="10"/>
  <c r="BZ42" i="10"/>
  <c r="BW42" i="10"/>
  <c r="CA42" i="10"/>
  <c r="BN42" i="10"/>
  <c r="BR42" i="10"/>
  <c r="BO42" i="10"/>
  <c r="BS42" i="10"/>
  <c r="BX42" i="10"/>
  <c r="BP42" i="10"/>
  <c r="BT42" i="10"/>
  <c r="CB42" i="10"/>
  <c r="BM42" i="10"/>
  <c r="BQ42" i="10"/>
  <c r="BU144" i="10"/>
  <c r="BY144" i="10"/>
  <c r="BV144" i="10"/>
  <c r="BZ144" i="10"/>
  <c r="BW144" i="10"/>
  <c r="CA144" i="10"/>
  <c r="BN144" i="10"/>
  <c r="BR144" i="10"/>
  <c r="BO144" i="10"/>
  <c r="BS144" i="10"/>
  <c r="BX144" i="10"/>
  <c r="BP144" i="10"/>
  <c r="BT144" i="10"/>
  <c r="BM144" i="10"/>
  <c r="CB144" i="10"/>
  <c r="BQ144" i="10"/>
  <c r="BU120" i="10"/>
  <c r="BY120" i="10"/>
  <c r="BV120" i="10"/>
  <c r="BZ120" i="10"/>
  <c r="BW120" i="10"/>
  <c r="CA120" i="10"/>
  <c r="BN120" i="10"/>
  <c r="BR120" i="10"/>
  <c r="BO120" i="10"/>
  <c r="BS120" i="10"/>
  <c r="BX120" i="10"/>
  <c r="BP120" i="10"/>
  <c r="BT120" i="10"/>
  <c r="BM120" i="10"/>
  <c r="CB120" i="10"/>
  <c r="BQ120" i="10"/>
  <c r="BU108" i="10"/>
  <c r="BY108" i="10"/>
  <c r="BV108" i="10"/>
  <c r="BZ108" i="10"/>
  <c r="BW108" i="10"/>
  <c r="CA108" i="10"/>
  <c r="BN108" i="10"/>
  <c r="BR108" i="10"/>
  <c r="BO108" i="10"/>
  <c r="BS108" i="10"/>
  <c r="BX108" i="10"/>
  <c r="BP108" i="10"/>
  <c r="BT108" i="10"/>
  <c r="CB108" i="10"/>
  <c r="BM108" i="10"/>
  <c r="BQ108" i="10"/>
  <c r="BU96" i="10"/>
  <c r="BY96" i="10"/>
  <c r="BV96" i="10"/>
  <c r="BZ96" i="10"/>
  <c r="BW96" i="10"/>
  <c r="CA96" i="10"/>
  <c r="BN96" i="10"/>
  <c r="BR96" i="10"/>
  <c r="BO96" i="10"/>
  <c r="BS96" i="10"/>
  <c r="BX96" i="10"/>
  <c r="BP96" i="10"/>
  <c r="BT96" i="10"/>
  <c r="BM96" i="10"/>
  <c r="CB96" i="10"/>
  <c r="BQ96" i="10"/>
  <c r="BU84" i="10"/>
  <c r="BY84" i="10"/>
  <c r="BV84" i="10"/>
  <c r="BZ84" i="10"/>
  <c r="BW84" i="10"/>
  <c r="CA84" i="10"/>
  <c r="BN84" i="10"/>
  <c r="BR84" i="10"/>
  <c r="BO84" i="10"/>
  <c r="BS84" i="10"/>
  <c r="BX84" i="10"/>
  <c r="BP84" i="10"/>
  <c r="BT84" i="10"/>
  <c r="CB84" i="10"/>
  <c r="BM84" i="10"/>
  <c r="BQ84" i="10"/>
  <c r="BU72" i="10"/>
  <c r="BY72" i="10"/>
  <c r="BV72" i="10"/>
  <c r="BZ72" i="10"/>
  <c r="BW72" i="10"/>
  <c r="CA72" i="10"/>
  <c r="BN72" i="10"/>
  <c r="BR72" i="10"/>
  <c r="BO72" i="10"/>
  <c r="BS72" i="10"/>
  <c r="BX72" i="10"/>
  <c r="BP72" i="10"/>
  <c r="BT72" i="10"/>
  <c r="BM72" i="10"/>
  <c r="CB72" i="10"/>
  <c r="BQ72" i="10"/>
  <c r="BU60" i="10"/>
  <c r="BY60" i="10"/>
  <c r="BV60" i="10"/>
  <c r="BZ60" i="10"/>
  <c r="BW60" i="10"/>
  <c r="CA60" i="10"/>
  <c r="BN60" i="10"/>
  <c r="BR60" i="10"/>
  <c r="BO60" i="10"/>
  <c r="BS60" i="10"/>
  <c r="BX60" i="10"/>
  <c r="BP60" i="10"/>
  <c r="BT60" i="10"/>
  <c r="CB60" i="10"/>
  <c r="BM60" i="10"/>
  <c r="BQ60" i="10"/>
  <c r="BU48" i="10"/>
  <c r="BY48" i="10"/>
  <c r="BV48" i="10"/>
  <c r="BZ48" i="10"/>
  <c r="BW48" i="10"/>
  <c r="CA48" i="10"/>
  <c r="BN48" i="10"/>
  <c r="BR48" i="10"/>
  <c r="BO48" i="10"/>
  <c r="BS48" i="10"/>
  <c r="BX48" i="10"/>
  <c r="BP48" i="10"/>
  <c r="BT48" i="10"/>
  <c r="BM48" i="10"/>
  <c r="CB48" i="10"/>
  <c r="BQ48" i="10"/>
  <c r="BU36" i="10"/>
  <c r="BY36" i="10"/>
  <c r="BV36" i="10"/>
  <c r="BZ36" i="10"/>
  <c r="BW36" i="10"/>
  <c r="CA36" i="10"/>
  <c r="BN36" i="10"/>
  <c r="BR36" i="10"/>
  <c r="BO36" i="10"/>
  <c r="BS36" i="10"/>
  <c r="BX36" i="10"/>
  <c r="BP36" i="10"/>
  <c r="BT36" i="10"/>
  <c r="CB36" i="10"/>
  <c r="BM36" i="10"/>
  <c r="BQ36" i="10"/>
  <c r="BU126" i="10"/>
  <c r="BY126" i="10"/>
  <c r="BV126" i="10"/>
  <c r="BZ126" i="10"/>
  <c r="BW126" i="10"/>
  <c r="CA126" i="10"/>
  <c r="BN126" i="10"/>
  <c r="BR126" i="10"/>
  <c r="BO126" i="10"/>
  <c r="BS126" i="10"/>
  <c r="BX126" i="10"/>
  <c r="BP126" i="10"/>
  <c r="BT126" i="10"/>
  <c r="BM126" i="10"/>
  <c r="BQ126" i="10"/>
  <c r="CB126" i="10"/>
  <c r="BU102" i="10"/>
  <c r="BY102" i="10"/>
  <c r="BV102" i="10"/>
  <c r="BZ102" i="10"/>
  <c r="BW102" i="10"/>
  <c r="CA102" i="10"/>
  <c r="BN102" i="10"/>
  <c r="BR102" i="10"/>
  <c r="BO102" i="10"/>
  <c r="BS102" i="10"/>
  <c r="BX102" i="10"/>
  <c r="BP102" i="10"/>
  <c r="BT102" i="10"/>
  <c r="BM102" i="10"/>
  <c r="BQ102" i="10"/>
  <c r="CB102" i="10"/>
  <c r="BU78" i="10"/>
  <c r="BY78" i="10"/>
  <c r="BV78" i="10"/>
  <c r="BZ78" i="10"/>
  <c r="BW78" i="10"/>
  <c r="CA78" i="10"/>
  <c r="BN78" i="10"/>
  <c r="BR78" i="10"/>
  <c r="BO78" i="10"/>
  <c r="BS78" i="10"/>
  <c r="BX78" i="10"/>
  <c r="BP78" i="10"/>
  <c r="BT78" i="10"/>
  <c r="BM78" i="10"/>
  <c r="BQ78" i="10"/>
  <c r="CB78" i="10"/>
  <c r="BU54" i="10"/>
  <c r="BY54" i="10"/>
  <c r="BV54" i="10"/>
  <c r="BZ54" i="10"/>
  <c r="BW54" i="10"/>
  <c r="CA54" i="10"/>
  <c r="BN54" i="10"/>
  <c r="BR54" i="10"/>
  <c r="BO54" i="10"/>
  <c r="BS54" i="10"/>
  <c r="BX54" i="10"/>
  <c r="BP54" i="10"/>
  <c r="BT54" i="10"/>
  <c r="BM54" i="10"/>
  <c r="BQ54" i="10"/>
  <c r="CB54" i="10"/>
  <c r="BU156" i="10"/>
  <c r="BY156" i="10"/>
  <c r="BV156" i="10"/>
  <c r="BZ156" i="10"/>
  <c r="BW156" i="10"/>
  <c r="CA156" i="10"/>
  <c r="BN156" i="10"/>
  <c r="BR156" i="10"/>
  <c r="BO156" i="10"/>
  <c r="BS156" i="10"/>
  <c r="BX156" i="10"/>
  <c r="BP156" i="10"/>
  <c r="BT156" i="10"/>
  <c r="CB156" i="10"/>
  <c r="BM156" i="10"/>
  <c r="BQ156" i="10"/>
  <c r="BU132" i="10"/>
  <c r="BY132" i="10"/>
  <c r="BV132" i="10"/>
  <c r="BZ132" i="10"/>
  <c r="BW132" i="10"/>
  <c r="CA132" i="10"/>
  <c r="BN132" i="10"/>
  <c r="BR132" i="10"/>
  <c r="BO132" i="10"/>
  <c r="BS132" i="10"/>
  <c r="BX132" i="10"/>
  <c r="BP132" i="10"/>
  <c r="BT132" i="10"/>
  <c r="CB132" i="10"/>
  <c r="BM132" i="10"/>
  <c r="BQ132" i="10"/>
  <c r="BU153" i="10"/>
  <c r="BY153" i="10"/>
  <c r="BV153" i="10"/>
  <c r="BZ153" i="10"/>
  <c r="BW153" i="10"/>
  <c r="CA153" i="10"/>
  <c r="BX153" i="10"/>
  <c r="BN153" i="10"/>
  <c r="BR153" i="10"/>
  <c r="CB153" i="10"/>
  <c r="BO153" i="10"/>
  <c r="BS153" i="10"/>
  <c r="BP153" i="10"/>
  <c r="BT153" i="10"/>
  <c r="BQ153" i="10"/>
  <c r="BM153" i="10"/>
  <c r="BU141" i="10"/>
  <c r="BY141" i="10"/>
  <c r="BV141" i="10"/>
  <c r="BZ141" i="10"/>
  <c r="BW141" i="10"/>
  <c r="CA141" i="10"/>
  <c r="BX141" i="10"/>
  <c r="BN141" i="10"/>
  <c r="BR141" i="10"/>
  <c r="CB141" i="10"/>
  <c r="BO141" i="10"/>
  <c r="BS141" i="10"/>
  <c r="BP141" i="10"/>
  <c r="BT141" i="10"/>
  <c r="BQ141" i="10"/>
  <c r="BM141" i="10"/>
  <c r="BU129" i="10"/>
  <c r="BY129" i="10"/>
  <c r="BV129" i="10"/>
  <c r="BZ129" i="10"/>
  <c r="BW129" i="10"/>
  <c r="CA129" i="10"/>
  <c r="BX129" i="10"/>
  <c r="BN129" i="10"/>
  <c r="BR129" i="10"/>
  <c r="CB129" i="10"/>
  <c r="BO129" i="10"/>
  <c r="BS129" i="10"/>
  <c r="BP129" i="10"/>
  <c r="BT129" i="10"/>
  <c r="BQ129" i="10"/>
  <c r="BM129" i="10"/>
  <c r="BU117" i="10"/>
  <c r="BY117" i="10"/>
  <c r="BV117" i="10"/>
  <c r="BZ117" i="10"/>
  <c r="BW117" i="10"/>
  <c r="CA117" i="10"/>
  <c r="BX117" i="10"/>
  <c r="BN117" i="10"/>
  <c r="BR117" i="10"/>
  <c r="CB117" i="10"/>
  <c r="BO117" i="10"/>
  <c r="BS117" i="10"/>
  <c r="BP117" i="10"/>
  <c r="BT117" i="10"/>
  <c r="BQ117" i="10"/>
  <c r="BM117" i="10"/>
  <c r="BU105" i="10"/>
  <c r="BY105" i="10"/>
  <c r="BV105" i="10"/>
  <c r="BZ105" i="10"/>
  <c r="BW105" i="10"/>
  <c r="CA105" i="10"/>
  <c r="BX105" i="10"/>
  <c r="BN105" i="10"/>
  <c r="BR105" i="10"/>
  <c r="CB105" i="10"/>
  <c r="BO105" i="10"/>
  <c r="BS105" i="10"/>
  <c r="BP105" i="10"/>
  <c r="BT105" i="10"/>
  <c r="BQ105" i="10"/>
  <c r="BM105" i="10"/>
  <c r="BU93" i="10"/>
  <c r="BY93" i="10"/>
  <c r="BV93" i="10"/>
  <c r="BZ93" i="10"/>
  <c r="BW93" i="10"/>
  <c r="CA93" i="10"/>
  <c r="BX93" i="10"/>
  <c r="BN93" i="10"/>
  <c r="BR93" i="10"/>
  <c r="CB93" i="10"/>
  <c r="BO93" i="10"/>
  <c r="BS93" i="10"/>
  <c r="BP93" i="10"/>
  <c r="BT93" i="10"/>
  <c r="BQ93" i="10"/>
  <c r="BM93" i="10"/>
  <c r="BU81" i="10"/>
  <c r="BY81" i="10"/>
  <c r="BV81" i="10"/>
  <c r="BZ81" i="10"/>
  <c r="BW81" i="10"/>
  <c r="CA81" i="10"/>
  <c r="BX81" i="10"/>
  <c r="BN81" i="10"/>
  <c r="BR81" i="10"/>
  <c r="CB81" i="10"/>
  <c r="BO81" i="10"/>
  <c r="BS81" i="10"/>
  <c r="BP81" i="10"/>
  <c r="BT81" i="10"/>
  <c r="BQ81" i="10"/>
  <c r="BM81" i="10"/>
  <c r="BU69" i="10"/>
  <c r="BY69" i="10"/>
  <c r="BV69" i="10"/>
  <c r="BZ69" i="10"/>
  <c r="BW69" i="10"/>
  <c r="CA69" i="10"/>
  <c r="BX69" i="10"/>
  <c r="BN69" i="10"/>
  <c r="BR69" i="10"/>
  <c r="CB69" i="10"/>
  <c r="BO69" i="10"/>
  <c r="BS69" i="10"/>
  <c r="BP69" i="10"/>
  <c r="BT69" i="10"/>
  <c r="BQ69" i="10"/>
  <c r="BM69" i="10"/>
  <c r="BU57" i="10"/>
  <c r="BY57" i="10"/>
  <c r="BV57" i="10"/>
  <c r="BZ57" i="10"/>
  <c r="BW57" i="10"/>
  <c r="CA57" i="10"/>
  <c r="BX57" i="10"/>
  <c r="BN57" i="10"/>
  <c r="BR57" i="10"/>
  <c r="CB57" i="10"/>
  <c r="BO57" i="10"/>
  <c r="BS57" i="10"/>
  <c r="BP57" i="10"/>
  <c r="BT57" i="10"/>
  <c r="BQ57" i="10"/>
  <c r="BM57" i="10"/>
  <c r="BU45" i="10"/>
  <c r="BY45" i="10"/>
  <c r="BV45" i="10"/>
  <c r="BZ45" i="10"/>
  <c r="BW45" i="10"/>
  <c r="CA45" i="10"/>
  <c r="BX45" i="10"/>
  <c r="BN45" i="10"/>
  <c r="BR45" i="10"/>
  <c r="CB45" i="10"/>
  <c r="BO45" i="10"/>
  <c r="BS45" i="10"/>
  <c r="BP45" i="10"/>
  <c r="BT45" i="10"/>
  <c r="BQ45" i="10"/>
  <c r="BM45" i="10"/>
  <c r="BU33" i="10"/>
  <c r="BY33" i="10"/>
  <c r="BM33" i="10"/>
  <c r="BQ33" i="10"/>
  <c r="BV33" i="10"/>
  <c r="BZ33" i="10"/>
  <c r="BN33" i="10"/>
  <c r="BR33" i="10"/>
  <c r="BW33" i="10"/>
  <c r="CA33" i="10"/>
  <c r="BO33" i="10"/>
  <c r="BX33" i="10"/>
  <c r="BP33" i="10"/>
  <c r="CB33" i="10"/>
  <c r="BS33" i="10"/>
  <c r="BT33" i="10"/>
  <c r="AU27" i="10"/>
  <c r="AS27" i="10"/>
  <c r="BZ27" i="10" s="1"/>
  <c r="AP27" i="10"/>
  <c r="AX27" i="10"/>
  <c r="AY27" i="10" s="1"/>
  <c r="BU27" i="10"/>
  <c r="BM27" i="10"/>
  <c r="BU15" i="10"/>
  <c r="BY15" i="10"/>
  <c r="BM15" i="10"/>
  <c r="BQ15" i="10"/>
  <c r="BW15" i="10"/>
  <c r="CA15" i="10"/>
  <c r="BO15" i="10"/>
  <c r="BS15" i="10"/>
  <c r="BV15" i="10"/>
  <c r="BZ15" i="10"/>
  <c r="BN15" i="10"/>
  <c r="BR15" i="10"/>
  <c r="BX15" i="10"/>
  <c r="BP15" i="10"/>
  <c r="CB15" i="10"/>
  <c r="BT15" i="10"/>
  <c r="BV9" i="10"/>
  <c r="BZ9" i="10"/>
  <c r="BN9" i="10"/>
  <c r="BR9" i="10"/>
  <c r="BX9" i="10"/>
  <c r="CB9" i="10"/>
  <c r="BP9" i="10"/>
  <c r="BT9" i="10"/>
  <c r="BW9" i="10"/>
  <c r="CA9" i="10"/>
  <c r="BO9" i="10"/>
  <c r="BS9" i="10"/>
  <c r="BY9" i="10"/>
  <c r="BQ9" i="10"/>
  <c r="BU9" i="10"/>
  <c r="CC27" i="10"/>
  <c r="J32" i="15" s="1"/>
  <c r="CD27" i="10"/>
  <c r="K32" i="15" s="1"/>
  <c r="J156" i="10"/>
  <c r="X156" i="10" s="1"/>
  <c r="AN156" i="10" s="1"/>
  <c r="J81" i="10"/>
  <c r="X81" i="10" s="1"/>
  <c r="AN81" i="10" s="1"/>
  <c r="J84" i="10"/>
  <c r="X84" i="10" s="1"/>
  <c r="AN84" i="10" s="1"/>
  <c r="J87" i="10"/>
  <c r="X87" i="10" s="1"/>
  <c r="AN87" i="10" s="1"/>
  <c r="J90" i="10"/>
  <c r="Z90" i="10" s="1"/>
  <c r="AP90" i="10" s="1"/>
  <c r="J93" i="10"/>
  <c r="X93" i="10" s="1"/>
  <c r="AN93" i="10" s="1"/>
  <c r="J96" i="10"/>
  <c r="X96" i="10" s="1"/>
  <c r="AN96" i="10" s="1"/>
  <c r="J99" i="10"/>
  <c r="X99" i="10" s="1"/>
  <c r="AN99" i="10" s="1"/>
  <c r="J102" i="10"/>
  <c r="Z102" i="10" s="1"/>
  <c r="AP102" i="10" s="1"/>
  <c r="J105" i="10"/>
  <c r="X105" i="10" s="1"/>
  <c r="AN105" i="10" s="1"/>
  <c r="J108" i="10"/>
  <c r="X108" i="10" s="1"/>
  <c r="AN108" i="10" s="1"/>
  <c r="J111" i="10"/>
  <c r="X111" i="10" s="1"/>
  <c r="AN111" i="10" s="1"/>
  <c r="J114" i="10"/>
  <c r="Z114" i="10" s="1"/>
  <c r="AP114" i="10" s="1"/>
  <c r="J117" i="10"/>
  <c r="X117" i="10" s="1"/>
  <c r="AN117" i="10" s="1"/>
  <c r="J120" i="10"/>
  <c r="X120" i="10" s="1"/>
  <c r="AN120" i="10" s="1"/>
  <c r="J123" i="10"/>
  <c r="X123" i="10" s="1"/>
  <c r="AN123" i="10" s="1"/>
  <c r="J126" i="10"/>
  <c r="Z126" i="10" s="1"/>
  <c r="AP126" i="10" s="1"/>
  <c r="J129" i="10"/>
  <c r="X129" i="10" s="1"/>
  <c r="AN129" i="10" s="1"/>
  <c r="J132" i="10"/>
  <c r="X132" i="10" s="1"/>
  <c r="AN132" i="10" s="1"/>
  <c r="J135" i="10"/>
  <c r="X135" i="10" s="1"/>
  <c r="AN135" i="10" s="1"/>
  <c r="J138" i="10"/>
  <c r="Z138" i="10" s="1"/>
  <c r="AP138" i="10" s="1"/>
  <c r="J141" i="10"/>
  <c r="X141" i="10" s="1"/>
  <c r="AN141" i="10" s="1"/>
  <c r="J144" i="10"/>
  <c r="X144" i="10" s="1"/>
  <c r="AN144" i="10" s="1"/>
  <c r="J147" i="10"/>
  <c r="X147" i="10" s="1"/>
  <c r="AN147" i="10" s="1"/>
  <c r="J150" i="10"/>
  <c r="Z150" i="10" s="1"/>
  <c r="AP150" i="10" s="1"/>
  <c r="J153" i="10"/>
  <c r="X153" i="10" s="1"/>
  <c r="AN153" i="10" s="1"/>
  <c r="X45" i="10"/>
  <c r="AN45" i="10" s="1"/>
  <c r="X48" i="10"/>
  <c r="AN48" i="10" s="1"/>
  <c r="J51" i="10"/>
  <c r="X51" i="10" s="1"/>
  <c r="AN51" i="10" s="1"/>
  <c r="J54" i="10"/>
  <c r="Z54" i="10" s="1"/>
  <c r="AP54" i="10" s="1"/>
  <c r="J57" i="10"/>
  <c r="X57" i="10" s="1"/>
  <c r="AN57" i="10" s="1"/>
  <c r="J60" i="10"/>
  <c r="X60" i="10" s="1"/>
  <c r="AN60" i="10" s="1"/>
  <c r="J63" i="10"/>
  <c r="X63" i="10" s="1"/>
  <c r="AN63" i="10" s="1"/>
  <c r="J66" i="10"/>
  <c r="Z66" i="10" s="1"/>
  <c r="AP66" i="10" s="1"/>
  <c r="J69" i="10"/>
  <c r="X69" i="10" s="1"/>
  <c r="AN69" i="10" s="1"/>
  <c r="J72" i="10"/>
  <c r="X72" i="10" s="1"/>
  <c r="AN72" i="10" s="1"/>
  <c r="J75" i="10"/>
  <c r="X75" i="10" s="1"/>
  <c r="AN75" i="10" s="1"/>
  <c r="J78" i="10"/>
  <c r="Z78" i="10" s="1"/>
  <c r="AP78" i="10" s="1"/>
  <c r="Z12" i="10"/>
  <c r="X15" i="10"/>
  <c r="Z18" i="10"/>
  <c r="AH18" i="10" s="1"/>
  <c r="Z21" i="10"/>
  <c r="Z24" i="10"/>
  <c r="Z30" i="10"/>
  <c r="X33" i="10"/>
  <c r="AN33" i="10" s="1"/>
  <c r="BD33" i="10" s="1"/>
  <c r="BE33" i="10" s="1"/>
  <c r="X36" i="10"/>
  <c r="X39" i="10"/>
  <c r="AN39" i="10" s="1"/>
  <c r="BD39" i="10" s="1"/>
  <c r="BE39" i="10" s="1"/>
  <c r="Z42" i="10"/>
  <c r="AP42" i="10" s="1"/>
  <c r="AN15" i="10" l="1"/>
  <c r="BD15" i="10" s="1"/>
  <c r="BE15" i="10" s="1"/>
  <c r="AF15" i="10"/>
  <c r="AN36" i="10"/>
  <c r="BD36" i="10" s="1"/>
  <c r="BE36" i="10" s="1"/>
  <c r="AV36" i="10"/>
  <c r="AW36" i="10" s="1"/>
  <c r="AP21" i="10"/>
  <c r="BW27" i="10"/>
  <c r="BF27" i="10"/>
  <c r="BG27" i="10" s="1"/>
  <c r="CB27" i="10"/>
  <c r="BR27" i="10"/>
  <c r="BT27" i="10"/>
  <c r="AP30" i="10"/>
  <c r="BF30" i="10" s="1"/>
  <c r="BG30" i="10" s="1"/>
  <c r="AX30" i="10"/>
  <c r="AY30" i="10" s="1"/>
  <c r="AP24" i="10"/>
  <c r="BF24" i="10" s="1"/>
  <c r="BG24" i="10" s="1"/>
  <c r="AX24" i="10"/>
  <c r="AY24" i="10" s="1"/>
  <c r="BO27" i="10"/>
  <c r="AP12" i="10"/>
  <c r="AP18" i="10"/>
  <c r="AX18" i="10"/>
  <c r="AY18" i="10" s="1"/>
  <c r="AV33" i="10"/>
  <c r="AW33" i="10" s="1"/>
  <c r="Z51" i="10"/>
  <c r="AP51" i="10" s="1"/>
  <c r="X114" i="10"/>
  <c r="AN114" i="10" s="1"/>
  <c r="Z147" i="10"/>
  <c r="AP147" i="10" s="1"/>
  <c r="Z99" i="10"/>
  <c r="AP99" i="10" s="1"/>
  <c r="X150" i="10"/>
  <c r="AN150" i="10" s="1"/>
  <c r="X102" i="10"/>
  <c r="AN102" i="10" s="1"/>
  <c r="X54" i="10"/>
  <c r="AN54" i="10" s="1"/>
  <c r="Z135" i="10"/>
  <c r="AP135" i="10" s="1"/>
  <c r="Z87" i="10"/>
  <c r="AP87" i="10" s="1"/>
  <c r="X138" i="10"/>
  <c r="AN138" i="10" s="1"/>
  <c r="X90" i="10"/>
  <c r="AN90" i="10" s="1"/>
  <c r="X42" i="10"/>
  <c r="AN42" i="10" s="1"/>
  <c r="Z123" i="10"/>
  <c r="AP123" i="10" s="1"/>
  <c r="Z75" i="10"/>
  <c r="AP75" i="10" s="1"/>
  <c r="X66" i="10"/>
  <c r="AN66" i="10" s="1"/>
  <c r="X126" i="10"/>
  <c r="AN126" i="10" s="1"/>
  <c r="X78" i="10"/>
  <c r="AN78" i="10" s="1"/>
  <c r="X30" i="10"/>
  <c r="Z111" i="10"/>
  <c r="AP111" i="10" s="1"/>
  <c r="Z63" i="10"/>
  <c r="AP63" i="10" s="1"/>
  <c r="Z39" i="10"/>
  <c r="AP39" i="10" s="1"/>
  <c r="BF39" i="10" s="1"/>
  <c r="BG39" i="10" s="1"/>
  <c r="Z156" i="10"/>
  <c r="AP156" i="10" s="1"/>
  <c r="Z144" i="10"/>
  <c r="AP144" i="10" s="1"/>
  <c r="Z132" i="10"/>
  <c r="AP132" i="10" s="1"/>
  <c r="Z120" i="10"/>
  <c r="AP120" i="10" s="1"/>
  <c r="Z108" i="10"/>
  <c r="AP108" i="10" s="1"/>
  <c r="Z96" i="10"/>
  <c r="AP96" i="10" s="1"/>
  <c r="Z84" i="10"/>
  <c r="AP84" i="10" s="1"/>
  <c r="Z72" i="10"/>
  <c r="AP72" i="10" s="1"/>
  <c r="Z60" i="10"/>
  <c r="AP60" i="10" s="1"/>
  <c r="Z48" i="10"/>
  <c r="AP48" i="10" s="1"/>
  <c r="Z36" i="10"/>
  <c r="Z153" i="10"/>
  <c r="AP153" i="10" s="1"/>
  <c r="Z141" i="10"/>
  <c r="AP141" i="10" s="1"/>
  <c r="Z129" i="10"/>
  <c r="AP129" i="10" s="1"/>
  <c r="Z117" i="10"/>
  <c r="AP117" i="10" s="1"/>
  <c r="Z105" i="10"/>
  <c r="AP105" i="10" s="1"/>
  <c r="Z93" i="10"/>
  <c r="AP93" i="10" s="1"/>
  <c r="Z81" i="10"/>
  <c r="AP81" i="10" s="1"/>
  <c r="Z69" i="10"/>
  <c r="AP69" i="10" s="1"/>
  <c r="Z57" i="10"/>
  <c r="AP57" i="10" s="1"/>
  <c r="Z45" i="10"/>
  <c r="AP45" i="10" s="1"/>
  <c r="Z33" i="10"/>
  <c r="AP33" i="10" s="1"/>
  <c r="BF33" i="10" s="1"/>
  <c r="BG33" i="10" s="1"/>
  <c r="Z15" i="10"/>
  <c r="X18" i="10"/>
  <c r="AF18" i="10" s="1"/>
  <c r="X21" i="10"/>
  <c r="X24" i="10"/>
  <c r="X12" i="10"/>
  <c r="Z9" i="10"/>
  <c r="X9" i="10"/>
  <c r="L75" i="15"/>
  <c r="G75" i="15"/>
  <c r="E75" i="15"/>
  <c r="D75" i="15"/>
  <c r="B75" i="15"/>
  <c r="A75" i="15"/>
  <c r="L74" i="15"/>
  <c r="G74" i="15"/>
  <c r="E74" i="15"/>
  <c r="D74" i="15"/>
  <c r="B74" i="15"/>
  <c r="A74" i="15"/>
  <c r="L73" i="15"/>
  <c r="G73" i="15"/>
  <c r="E73" i="15"/>
  <c r="D73" i="15"/>
  <c r="B73" i="15"/>
  <c r="A73" i="15"/>
  <c r="L72" i="15"/>
  <c r="G72" i="15"/>
  <c r="E72" i="15"/>
  <c r="D72" i="15"/>
  <c r="B72" i="15"/>
  <c r="A72" i="15"/>
  <c r="L71" i="15"/>
  <c r="G71" i="15"/>
  <c r="E71" i="15"/>
  <c r="D71" i="15"/>
  <c r="B71" i="15"/>
  <c r="A71" i="15"/>
  <c r="L70" i="15"/>
  <c r="G70" i="15"/>
  <c r="E70" i="15"/>
  <c r="D70" i="15"/>
  <c r="B70" i="15"/>
  <c r="A70" i="15"/>
  <c r="L69" i="15"/>
  <c r="G69" i="15"/>
  <c r="E69" i="15"/>
  <c r="D69" i="15"/>
  <c r="B69" i="15"/>
  <c r="A69" i="15"/>
  <c r="L68" i="15"/>
  <c r="G68" i="15"/>
  <c r="E68" i="15"/>
  <c r="D68" i="15"/>
  <c r="B68" i="15"/>
  <c r="A68" i="15"/>
  <c r="L67" i="15"/>
  <c r="G67" i="15"/>
  <c r="E67" i="15"/>
  <c r="D67" i="15"/>
  <c r="B67" i="15"/>
  <c r="A67" i="15"/>
  <c r="L66" i="15"/>
  <c r="G66" i="15"/>
  <c r="E66" i="15"/>
  <c r="D66" i="15"/>
  <c r="B66" i="15"/>
  <c r="A66" i="15"/>
  <c r="L65" i="15"/>
  <c r="G65" i="15"/>
  <c r="E65" i="15"/>
  <c r="D65" i="15"/>
  <c r="B65" i="15"/>
  <c r="A65" i="15"/>
  <c r="L64" i="15"/>
  <c r="G64" i="15"/>
  <c r="E64" i="15"/>
  <c r="D64" i="15"/>
  <c r="B64" i="15"/>
  <c r="A64" i="15"/>
  <c r="L63" i="15"/>
  <c r="G63" i="15"/>
  <c r="E63" i="15"/>
  <c r="D63" i="15"/>
  <c r="B63" i="15"/>
  <c r="A63" i="15"/>
  <c r="L62" i="15"/>
  <c r="G62" i="15"/>
  <c r="E62" i="15"/>
  <c r="D62" i="15"/>
  <c r="B62" i="15"/>
  <c r="A62" i="15"/>
  <c r="L61" i="15"/>
  <c r="G61" i="15"/>
  <c r="E61" i="15"/>
  <c r="D61" i="15"/>
  <c r="B61" i="15"/>
  <c r="A61" i="15"/>
  <c r="L60" i="15"/>
  <c r="G60" i="15"/>
  <c r="E60" i="15"/>
  <c r="D60" i="15"/>
  <c r="B60" i="15"/>
  <c r="A60" i="15"/>
  <c r="L59" i="15"/>
  <c r="G59" i="15"/>
  <c r="E59" i="15"/>
  <c r="D59" i="15"/>
  <c r="B59" i="15"/>
  <c r="A59" i="15"/>
  <c r="L58" i="15"/>
  <c r="G58" i="15"/>
  <c r="E58" i="15"/>
  <c r="D58" i="15"/>
  <c r="B58" i="15"/>
  <c r="A58" i="15"/>
  <c r="L57" i="15"/>
  <c r="G57" i="15"/>
  <c r="E57" i="15"/>
  <c r="D57" i="15"/>
  <c r="B57" i="15"/>
  <c r="A57" i="15"/>
  <c r="L56" i="15"/>
  <c r="G56" i="15"/>
  <c r="E56" i="15"/>
  <c r="D56" i="15"/>
  <c r="B56" i="15"/>
  <c r="A56" i="15"/>
  <c r="L55" i="15"/>
  <c r="G55" i="15"/>
  <c r="E55" i="15"/>
  <c r="D55" i="15"/>
  <c r="B55" i="15"/>
  <c r="A55" i="15"/>
  <c r="L54" i="15"/>
  <c r="G54" i="15"/>
  <c r="E54" i="15"/>
  <c r="D54" i="15"/>
  <c r="B54" i="15"/>
  <c r="A54" i="15"/>
  <c r="L53" i="15"/>
  <c r="G53" i="15"/>
  <c r="E53" i="15"/>
  <c r="D53" i="15"/>
  <c r="B53" i="15"/>
  <c r="A53" i="15"/>
  <c r="L52" i="15"/>
  <c r="G52" i="15"/>
  <c r="E52" i="15"/>
  <c r="D52" i="15"/>
  <c r="B52" i="15"/>
  <c r="A52" i="15"/>
  <c r="L51" i="15"/>
  <c r="G51" i="15"/>
  <c r="E51" i="15"/>
  <c r="D51" i="15"/>
  <c r="B51" i="15"/>
  <c r="A51" i="15"/>
  <c r="L50" i="15"/>
  <c r="G50" i="15"/>
  <c r="E50" i="15"/>
  <c r="D50" i="15"/>
  <c r="B50" i="15"/>
  <c r="A50" i="15"/>
  <c r="L49" i="15"/>
  <c r="G49" i="15"/>
  <c r="E49" i="15"/>
  <c r="D49" i="15"/>
  <c r="B49" i="15"/>
  <c r="A49" i="15"/>
  <c r="L48" i="15"/>
  <c r="G48" i="15"/>
  <c r="E48" i="15"/>
  <c r="D48" i="15"/>
  <c r="B48" i="15"/>
  <c r="A48" i="15"/>
  <c r="L47" i="15"/>
  <c r="G47" i="15"/>
  <c r="E47" i="15"/>
  <c r="D47" i="15"/>
  <c r="B47" i="15"/>
  <c r="A47" i="15"/>
  <c r="L46" i="15"/>
  <c r="G46" i="15"/>
  <c r="E46" i="15"/>
  <c r="D46" i="15"/>
  <c r="B46" i="15"/>
  <c r="A46" i="15"/>
  <c r="L45" i="15"/>
  <c r="G45" i="15"/>
  <c r="E45" i="15"/>
  <c r="D45" i="15"/>
  <c r="B45" i="15"/>
  <c r="A45" i="15"/>
  <c r="L44" i="15"/>
  <c r="G44" i="15"/>
  <c r="E44" i="15"/>
  <c r="D44" i="15"/>
  <c r="B44" i="15"/>
  <c r="A44" i="15"/>
  <c r="L43" i="15"/>
  <c r="G43" i="15"/>
  <c r="E43" i="15"/>
  <c r="D43" i="15"/>
  <c r="B43" i="15"/>
  <c r="A43" i="15"/>
  <c r="L42" i="15"/>
  <c r="G42" i="15"/>
  <c r="E42" i="15"/>
  <c r="D42" i="15"/>
  <c r="B42" i="15"/>
  <c r="A42" i="15"/>
  <c r="L41" i="15"/>
  <c r="G41" i="15"/>
  <c r="E41" i="15"/>
  <c r="D41" i="15"/>
  <c r="B41" i="15"/>
  <c r="A41" i="15"/>
  <c r="L40" i="15"/>
  <c r="G40" i="15"/>
  <c r="E40" i="15"/>
  <c r="D40" i="15"/>
  <c r="B40" i="15"/>
  <c r="A40" i="15"/>
  <c r="L39" i="15"/>
  <c r="G39" i="15"/>
  <c r="E39" i="15"/>
  <c r="D39" i="15"/>
  <c r="B39" i="15"/>
  <c r="A39" i="15"/>
  <c r="L38" i="15"/>
  <c r="G38" i="15"/>
  <c r="E38" i="15"/>
  <c r="D38" i="15"/>
  <c r="B38" i="15"/>
  <c r="A38" i="15"/>
  <c r="L37" i="15"/>
  <c r="G37" i="15"/>
  <c r="E37" i="15"/>
  <c r="D37" i="15"/>
  <c r="B37" i="15"/>
  <c r="A37" i="15"/>
  <c r="L36" i="15"/>
  <c r="G36" i="15"/>
  <c r="E36" i="15"/>
  <c r="D36" i="15"/>
  <c r="B36" i="15"/>
  <c r="A36" i="15"/>
  <c r="L35" i="15"/>
  <c r="G35" i="15"/>
  <c r="E35" i="15"/>
  <c r="D35" i="15"/>
  <c r="B35" i="15"/>
  <c r="A35" i="15"/>
  <c r="L34" i="15"/>
  <c r="G34" i="15"/>
  <c r="E34" i="15"/>
  <c r="D34" i="15"/>
  <c r="B34" i="15"/>
  <c r="A34" i="15"/>
  <c r="L33" i="15"/>
  <c r="G33" i="15"/>
  <c r="E33" i="15"/>
  <c r="D33" i="15"/>
  <c r="B33" i="15"/>
  <c r="A33" i="15"/>
  <c r="L32" i="15"/>
  <c r="H32" i="15"/>
  <c r="G32" i="15"/>
  <c r="E32" i="15"/>
  <c r="D32" i="15"/>
  <c r="B32" i="15"/>
  <c r="A32" i="15"/>
  <c r="L31" i="15"/>
  <c r="H31" i="15"/>
  <c r="G31" i="15"/>
  <c r="E31" i="15"/>
  <c r="D31" i="15"/>
  <c r="B31" i="15"/>
  <c r="A31" i="15"/>
  <c r="L30" i="15"/>
  <c r="H30" i="15"/>
  <c r="G30" i="15"/>
  <c r="E30" i="15"/>
  <c r="D30" i="15"/>
  <c r="B30" i="15"/>
  <c r="A30" i="15"/>
  <c r="L29" i="15"/>
  <c r="H29" i="15"/>
  <c r="G29" i="15"/>
  <c r="E29" i="15"/>
  <c r="D29" i="15"/>
  <c r="B29" i="15"/>
  <c r="A29" i="15"/>
  <c r="L28" i="15"/>
  <c r="H28" i="15"/>
  <c r="G28" i="15"/>
  <c r="E28" i="15"/>
  <c r="D28" i="15"/>
  <c r="B28" i="15"/>
  <c r="A28" i="15"/>
  <c r="L27" i="15"/>
  <c r="H27" i="15"/>
  <c r="G27" i="15"/>
  <c r="E27" i="15"/>
  <c r="A27" i="15"/>
  <c r="L26" i="15"/>
  <c r="G26" i="15"/>
  <c r="E26" i="15"/>
  <c r="D26" i="15"/>
  <c r="B26" i="15"/>
  <c r="A26" i="15"/>
  <c r="B20" i="15"/>
  <c r="Y90" i="10"/>
  <c r="AO90" i="10" s="1"/>
  <c r="AA9" i="10"/>
  <c r="Y18" i="10"/>
  <c r="Y15" i="10"/>
  <c r="AO15" i="10" s="1"/>
  <c r="Y21" i="10"/>
  <c r="Y24" i="10"/>
  <c r="Y12" i="10"/>
  <c r="Y30" i="10"/>
  <c r="Y33" i="10"/>
  <c r="AO33" i="10" s="1"/>
  <c r="Y9" i="10"/>
  <c r="U10" i="10"/>
  <c r="AA45" i="10"/>
  <c r="AQ45" i="10" s="1"/>
  <c r="AA48" i="10"/>
  <c r="AQ48" i="10" s="1"/>
  <c r="AA51" i="10"/>
  <c r="AQ51" i="10" s="1"/>
  <c r="AA54" i="10"/>
  <c r="AQ54" i="10" s="1"/>
  <c r="AA57" i="10"/>
  <c r="AQ57" i="10" s="1"/>
  <c r="AA60" i="10"/>
  <c r="AQ60" i="10" s="1"/>
  <c r="AA63" i="10"/>
  <c r="AQ63" i="10" s="1"/>
  <c r="AA66" i="10"/>
  <c r="AQ66" i="10" s="1"/>
  <c r="AA69" i="10"/>
  <c r="AQ69" i="10" s="1"/>
  <c r="AA72" i="10"/>
  <c r="AQ72" i="10" s="1"/>
  <c r="AA75" i="10"/>
  <c r="AQ75" i="10" s="1"/>
  <c r="AA78" i="10"/>
  <c r="AQ78" i="10" s="1"/>
  <c r="AA81" i="10"/>
  <c r="AQ81" i="10" s="1"/>
  <c r="AA84" i="10"/>
  <c r="AQ84" i="10" s="1"/>
  <c r="AA87" i="10"/>
  <c r="AQ87" i="10" s="1"/>
  <c r="AA90" i="10"/>
  <c r="AQ90" i="10" s="1"/>
  <c r="AA93" i="10"/>
  <c r="AQ93" i="10" s="1"/>
  <c r="AA96" i="10"/>
  <c r="AQ96" i="10" s="1"/>
  <c r="AA99" i="10"/>
  <c r="AQ99" i="10" s="1"/>
  <c r="AA102" i="10"/>
  <c r="AQ102" i="10" s="1"/>
  <c r="AA105" i="10"/>
  <c r="AQ105" i="10" s="1"/>
  <c r="AA108" i="10"/>
  <c r="AQ108" i="10" s="1"/>
  <c r="AA111" i="10"/>
  <c r="AQ111" i="10" s="1"/>
  <c r="AA114" i="10"/>
  <c r="AQ114" i="10" s="1"/>
  <c r="AA117" i="10"/>
  <c r="AQ117" i="10" s="1"/>
  <c r="AA120" i="10"/>
  <c r="AQ120" i="10" s="1"/>
  <c r="AA123" i="10"/>
  <c r="AQ123" i="10" s="1"/>
  <c r="AA126" i="10"/>
  <c r="AQ126" i="10" s="1"/>
  <c r="AA129" i="10"/>
  <c r="AQ129" i="10" s="1"/>
  <c r="AA132" i="10"/>
  <c r="AQ132" i="10" s="1"/>
  <c r="AA135" i="10"/>
  <c r="AQ135" i="10" s="1"/>
  <c r="AA138" i="10"/>
  <c r="AQ138" i="10" s="1"/>
  <c r="AA141" i="10"/>
  <c r="AQ141" i="10" s="1"/>
  <c r="AA144" i="10"/>
  <c r="AQ144" i="10" s="1"/>
  <c r="AA147" i="10"/>
  <c r="AQ147" i="10" s="1"/>
  <c r="AA150" i="10"/>
  <c r="AQ150" i="10" s="1"/>
  <c r="AA153" i="10"/>
  <c r="AQ153" i="10" s="1"/>
  <c r="AA156" i="10"/>
  <c r="AQ156" i="10" s="1"/>
  <c r="AA12" i="10"/>
  <c r="AA15" i="10"/>
  <c r="AQ15" i="10" s="1"/>
  <c r="AA18" i="10"/>
  <c r="AA21" i="10"/>
  <c r="AA24" i="10"/>
  <c r="AA30" i="10"/>
  <c r="AA33" i="10"/>
  <c r="AQ33" i="10" s="1"/>
  <c r="AA36" i="10"/>
  <c r="AA39" i="10"/>
  <c r="AQ39" i="10" s="1"/>
  <c r="AA42" i="10"/>
  <c r="AQ42" i="10" s="1"/>
  <c r="AP15" i="10" l="1"/>
  <c r="BF15" i="10" s="1"/>
  <c r="BG15" i="10" s="1"/>
  <c r="AH15" i="10"/>
  <c r="AW9" i="10"/>
  <c r="AN9" i="10"/>
  <c r="AX12" i="10"/>
  <c r="AY12" i="10" s="1"/>
  <c r="BO12" i="10"/>
  <c r="AX21" i="10"/>
  <c r="AY21" i="10" s="1"/>
  <c r="BO21" i="10"/>
  <c r="AN21" i="10"/>
  <c r="AP36" i="10"/>
  <c r="BF36" i="10" s="1"/>
  <c r="BG36" i="10" s="1"/>
  <c r="AX36" i="10"/>
  <c r="AY36" i="10" s="1"/>
  <c r="BF12" i="10"/>
  <c r="BG12" i="10" s="1"/>
  <c r="BW12" i="10"/>
  <c r="BF21" i="10"/>
  <c r="BG21" i="10" s="1"/>
  <c r="BW21" i="10"/>
  <c r="AQ21" i="10"/>
  <c r="BX21" i="10" s="1"/>
  <c r="BP21" i="10"/>
  <c r="AQ36" i="10"/>
  <c r="AO21" i="10"/>
  <c r="BV21" i="10" s="1"/>
  <c r="BN21" i="10"/>
  <c r="BW18" i="10"/>
  <c r="BF18" i="10"/>
  <c r="BG18" i="10" s="1"/>
  <c r="BW30" i="10"/>
  <c r="BW24" i="10"/>
  <c r="BO24" i="10"/>
  <c r="AN24" i="10"/>
  <c r="BD24" i="10" s="1"/>
  <c r="BE24" i="10" s="1"/>
  <c r="AQ24" i="10"/>
  <c r="AN12" i="10"/>
  <c r="AN30" i="10"/>
  <c r="BD30" i="10" s="1"/>
  <c r="BE30" i="10" s="1"/>
  <c r="BO18" i="10"/>
  <c r="BO30" i="10"/>
  <c r="AQ12" i="10"/>
  <c r="BX12" i="10" s="1"/>
  <c r="BP12" i="10"/>
  <c r="AO24" i="10"/>
  <c r="AQ18" i="10"/>
  <c r="AO30" i="10"/>
  <c r="AQ30" i="10"/>
  <c r="BX30" i="10" s="1"/>
  <c r="AO12" i="10"/>
  <c r="BV12" i="10" s="1"/>
  <c r="BN12" i="10"/>
  <c r="AO18" i="10"/>
  <c r="BV18" i="10" s="1"/>
  <c r="AN18" i="10"/>
  <c r="BV30" i="10"/>
  <c r="BV24" i="10"/>
  <c r="BX18" i="10"/>
  <c r="AO9" i="10"/>
  <c r="AQ9" i="10"/>
  <c r="AP9" i="10"/>
  <c r="BF9" i="10" s="1"/>
  <c r="AX9" i="10"/>
  <c r="AY9" i="10" s="1"/>
  <c r="L10" i="13"/>
  <c r="BF159" i="10" l="1"/>
  <c r="BG9" i="10"/>
  <c r="BG159" i="10" s="1"/>
  <c r="BD12" i="10"/>
  <c r="BE12" i="10" s="1"/>
  <c r="BU12" i="10"/>
  <c r="AV21" i="10"/>
  <c r="AW21" i="10" s="1"/>
  <c r="BM21" i="10"/>
  <c r="AV12" i="10"/>
  <c r="AW12" i="10" s="1"/>
  <c r="BM12" i="10"/>
  <c r="BD21" i="10"/>
  <c r="BE21" i="10" s="1"/>
  <c r="BU21" i="10"/>
  <c r="BU18" i="10"/>
  <c r="BD18" i="10"/>
  <c r="BE18" i="10" s="1"/>
  <c r="BX24" i="10"/>
  <c r="BU30" i="10"/>
  <c r="BU24" i="10"/>
  <c r="BN18" i="10"/>
  <c r="BP18" i="10"/>
  <c r="AV24" i="10"/>
  <c r="AW24" i="10" s="1"/>
  <c r="BM24" i="10"/>
  <c r="AV18" i="10"/>
  <c r="AW18" i="10" s="1"/>
  <c r="BM18" i="10"/>
  <c r="BN30" i="10"/>
  <c r="BN24" i="10"/>
  <c r="AV30" i="10"/>
  <c r="AW30" i="10" s="1"/>
  <c r="BM30" i="10"/>
  <c r="BP24" i="10"/>
  <c r="BP30" i="10"/>
  <c r="F4" i="13"/>
  <c r="BD9" i="10" l="1"/>
  <c r="BE9" i="10" s="1"/>
  <c r="Y36" i="10"/>
  <c r="Y39" i="10"/>
  <c r="AO39" i="10" s="1"/>
  <c r="Y42" i="10"/>
  <c r="AO42" i="10" s="1"/>
  <c r="Y45" i="10"/>
  <c r="AO45" i="10" s="1"/>
  <c r="Y48" i="10"/>
  <c r="AO48" i="10" s="1"/>
  <c r="Y51" i="10"/>
  <c r="AO51" i="10" s="1"/>
  <c r="Y54" i="10"/>
  <c r="AO54" i="10" s="1"/>
  <c r="Y57" i="10"/>
  <c r="AO57" i="10" s="1"/>
  <c r="Y60" i="10"/>
  <c r="AO60" i="10" s="1"/>
  <c r="Y63" i="10"/>
  <c r="AO63" i="10" s="1"/>
  <c r="Y66" i="10"/>
  <c r="AO66" i="10" s="1"/>
  <c r="Y69" i="10"/>
  <c r="AO69" i="10" s="1"/>
  <c r="Y72" i="10"/>
  <c r="AO72" i="10" s="1"/>
  <c r="Y75" i="10"/>
  <c r="AO75" i="10" s="1"/>
  <c r="Y78" i="10"/>
  <c r="AO78" i="10" s="1"/>
  <c r="Y81" i="10"/>
  <c r="AO81" i="10" s="1"/>
  <c r="Y84" i="10"/>
  <c r="AO84" i="10" s="1"/>
  <c r="Y87" i="10"/>
  <c r="AO87" i="10" s="1"/>
  <c r="Y93" i="10"/>
  <c r="AO93" i="10" s="1"/>
  <c r="Y96" i="10"/>
  <c r="AO96" i="10" s="1"/>
  <c r="Y99" i="10"/>
  <c r="AO99" i="10" s="1"/>
  <c r="Y102" i="10"/>
  <c r="AO102" i="10" s="1"/>
  <c r="Y105" i="10"/>
  <c r="AO105" i="10" s="1"/>
  <c r="Y108" i="10"/>
  <c r="AO108" i="10" s="1"/>
  <c r="Y111" i="10"/>
  <c r="AO111" i="10" s="1"/>
  <c r="Y114" i="10"/>
  <c r="AO114" i="10" s="1"/>
  <c r="Y117" i="10"/>
  <c r="AO117" i="10" s="1"/>
  <c r="Y120" i="10"/>
  <c r="AO120" i="10" s="1"/>
  <c r="Y123" i="10"/>
  <c r="AO123" i="10" s="1"/>
  <c r="Y126" i="10"/>
  <c r="AO126" i="10" s="1"/>
  <c r="Y129" i="10"/>
  <c r="AO129" i="10" s="1"/>
  <c r="Y132" i="10"/>
  <c r="AO132" i="10" s="1"/>
  <c r="Y135" i="10"/>
  <c r="AO135" i="10" s="1"/>
  <c r="Y138" i="10"/>
  <c r="AO138" i="10" s="1"/>
  <c r="Y141" i="10"/>
  <c r="AO141" i="10" s="1"/>
  <c r="Y144" i="10"/>
  <c r="AO144" i="10" s="1"/>
  <c r="Y147" i="10"/>
  <c r="AO147" i="10" s="1"/>
  <c r="Y150" i="10"/>
  <c r="AO150" i="10" s="1"/>
  <c r="Y153" i="10"/>
  <c r="AO153" i="10" s="1"/>
  <c r="Y156" i="10"/>
  <c r="AO156" i="10" s="1"/>
  <c r="BE159" i="10" l="1"/>
  <c r="BD159" i="10"/>
  <c r="AO36" i="10"/>
  <c r="R51" i="10"/>
  <c r="R57" i="10"/>
  <c r="R60" i="10"/>
  <c r="R63" i="10"/>
  <c r="R66" i="10"/>
  <c r="R69" i="10"/>
  <c r="R72" i="10"/>
  <c r="R75" i="10"/>
  <c r="R78" i="10"/>
  <c r="R81" i="10"/>
  <c r="R84" i="10"/>
  <c r="R87" i="10"/>
  <c r="R90" i="10"/>
  <c r="R93" i="10"/>
  <c r="R96" i="10"/>
  <c r="R99" i="10"/>
  <c r="R102" i="10"/>
  <c r="R105" i="10"/>
  <c r="R108" i="10"/>
  <c r="R111" i="10"/>
  <c r="R114" i="10"/>
  <c r="R117" i="10"/>
  <c r="R120" i="10"/>
  <c r="R123" i="10"/>
  <c r="R126" i="10"/>
  <c r="R129" i="10"/>
  <c r="R132" i="10"/>
  <c r="R135" i="10"/>
  <c r="R138" i="10"/>
  <c r="R141" i="10"/>
  <c r="R144" i="10"/>
  <c r="R147" i="10"/>
  <c r="R150" i="10"/>
  <c r="R153" i="10"/>
  <c r="R156" i="10"/>
  <c r="AB9" i="10"/>
  <c r="AZ9" i="10" s="1"/>
  <c r="BA9" i="10" s="1"/>
  <c r="W12" i="10"/>
  <c r="AD12" i="10" s="1"/>
  <c r="W15" i="10"/>
  <c r="W18" i="10"/>
  <c r="W21" i="10"/>
  <c r="W24" i="10"/>
  <c r="W30" i="10"/>
  <c r="W33" i="10"/>
  <c r="W36" i="10"/>
  <c r="W39" i="10"/>
  <c r="W42" i="10"/>
  <c r="W45" i="10"/>
  <c r="W48" i="10"/>
  <c r="W51" i="10"/>
  <c r="W54" i="10"/>
  <c r="W57" i="10"/>
  <c r="W60" i="10"/>
  <c r="W63" i="10"/>
  <c r="W66" i="10"/>
  <c r="W69" i="10"/>
  <c r="W72" i="10"/>
  <c r="W75" i="10"/>
  <c r="W78" i="10"/>
  <c r="W81" i="10"/>
  <c r="W84" i="10"/>
  <c r="W87" i="10"/>
  <c r="W90" i="10"/>
  <c r="W93" i="10"/>
  <c r="W96" i="10"/>
  <c r="W99" i="10"/>
  <c r="W102" i="10"/>
  <c r="W105" i="10"/>
  <c r="W108" i="10"/>
  <c r="W111" i="10"/>
  <c r="W114" i="10"/>
  <c r="W117" i="10"/>
  <c r="W120" i="10"/>
  <c r="W123" i="10"/>
  <c r="W126" i="10"/>
  <c r="W129" i="10"/>
  <c r="W132" i="10"/>
  <c r="W135" i="10"/>
  <c r="W138" i="10"/>
  <c r="W141" i="10"/>
  <c r="W144" i="10"/>
  <c r="W147" i="10"/>
  <c r="W150" i="10"/>
  <c r="W153" i="10"/>
  <c r="W156" i="10"/>
  <c r="W9" i="10"/>
  <c r="AR9" i="10" l="1"/>
  <c r="BH9" i="10" s="1"/>
  <c r="AC9" i="10"/>
  <c r="U12" i="10"/>
  <c r="BI9" i="10" l="1"/>
  <c r="AS9" i="10"/>
  <c r="O59" i="13"/>
  <c r="O58" i="13"/>
  <c r="O57" i="13"/>
  <c r="O56" i="13"/>
  <c r="O55"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O19" i="13"/>
  <c r="O18" i="13"/>
  <c r="O17" i="13" l="1"/>
  <c r="O16" i="13"/>
  <c r="O15" i="13"/>
  <c r="O14" i="13"/>
  <c r="O13" i="13"/>
  <c r="O12" i="13"/>
  <c r="O11" i="13"/>
  <c r="O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G10" i="13"/>
  <c r="H10" i="13"/>
  <c r="I10" i="13"/>
  <c r="J10" i="13"/>
  <c r="K10" i="13"/>
  <c r="G11" i="13"/>
  <c r="H11" i="13"/>
  <c r="I11" i="13"/>
  <c r="J11" i="13"/>
  <c r="K11" i="13"/>
  <c r="G12" i="13"/>
  <c r="H12" i="13"/>
  <c r="I12" i="13"/>
  <c r="J12" i="13"/>
  <c r="K12" i="13"/>
  <c r="G13" i="13"/>
  <c r="H13" i="13"/>
  <c r="I13" i="13"/>
  <c r="J13" i="13"/>
  <c r="K13" i="13"/>
  <c r="G14" i="13"/>
  <c r="H14" i="13"/>
  <c r="I14" i="13"/>
  <c r="J14" i="13"/>
  <c r="K14" i="13"/>
  <c r="G15" i="13"/>
  <c r="H15" i="13"/>
  <c r="I15" i="13"/>
  <c r="J15" i="13"/>
  <c r="K15" i="13"/>
  <c r="G16" i="13"/>
  <c r="H16" i="13"/>
  <c r="I16" i="13"/>
  <c r="J16" i="13"/>
  <c r="K16" i="13"/>
  <c r="G17" i="13"/>
  <c r="H17" i="13"/>
  <c r="I17" i="13"/>
  <c r="J17" i="13"/>
  <c r="K17" i="13"/>
  <c r="G18" i="13"/>
  <c r="H18" i="13"/>
  <c r="I18" i="13"/>
  <c r="J18" i="13"/>
  <c r="K18" i="13"/>
  <c r="G19" i="13"/>
  <c r="H19" i="13"/>
  <c r="I19" i="13"/>
  <c r="J19" i="13"/>
  <c r="K19" i="13"/>
  <c r="G20" i="13"/>
  <c r="H20" i="13"/>
  <c r="I20" i="13"/>
  <c r="J20" i="13"/>
  <c r="K20" i="13"/>
  <c r="G21" i="13"/>
  <c r="H21" i="13"/>
  <c r="I21" i="13"/>
  <c r="J21" i="13"/>
  <c r="K21" i="13"/>
  <c r="G22" i="13"/>
  <c r="H22" i="13"/>
  <c r="I22" i="13"/>
  <c r="J22" i="13"/>
  <c r="K22" i="13"/>
  <c r="G23" i="13"/>
  <c r="H23" i="13"/>
  <c r="I23" i="13"/>
  <c r="J23" i="13"/>
  <c r="K23" i="13"/>
  <c r="G24" i="13"/>
  <c r="H24" i="13"/>
  <c r="I24" i="13"/>
  <c r="J24" i="13"/>
  <c r="K24" i="13"/>
  <c r="G25" i="13"/>
  <c r="H25" i="13"/>
  <c r="I25" i="13"/>
  <c r="J25" i="13"/>
  <c r="K25" i="13"/>
  <c r="G26" i="13"/>
  <c r="H26" i="13"/>
  <c r="I26" i="13"/>
  <c r="J26" i="13"/>
  <c r="K26" i="13"/>
  <c r="G27" i="13"/>
  <c r="H27" i="13"/>
  <c r="I27" i="13"/>
  <c r="J27" i="13"/>
  <c r="K27" i="13"/>
  <c r="G28" i="13"/>
  <c r="H28" i="13"/>
  <c r="I28" i="13"/>
  <c r="J28" i="13"/>
  <c r="K28" i="13"/>
  <c r="G29" i="13"/>
  <c r="H29" i="13"/>
  <c r="I29" i="13"/>
  <c r="J29" i="13"/>
  <c r="K29" i="13"/>
  <c r="G30" i="13"/>
  <c r="H30" i="13"/>
  <c r="I30" i="13"/>
  <c r="J30" i="13"/>
  <c r="K30" i="13"/>
  <c r="G31" i="13"/>
  <c r="H31" i="13"/>
  <c r="I31" i="13"/>
  <c r="J31" i="13"/>
  <c r="K31" i="13"/>
  <c r="G32" i="13"/>
  <c r="H32" i="13"/>
  <c r="I32" i="13"/>
  <c r="J32" i="13"/>
  <c r="K32" i="13"/>
  <c r="G33" i="13"/>
  <c r="H33" i="13"/>
  <c r="I33" i="13"/>
  <c r="J33" i="13"/>
  <c r="K33" i="13"/>
  <c r="G34" i="13"/>
  <c r="H34" i="13"/>
  <c r="I34" i="13"/>
  <c r="J34" i="13"/>
  <c r="K34" i="13"/>
  <c r="G35" i="13"/>
  <c r="H35" i="13"/>
  <c r="I35" i="13"/>
  <c r="J35" i="13"/>
  <c r="K35" i="13"/>
  <c r="G36" i="13"/>
  <c r="H36" i="13"/>
  <c r="I36" i="13"/>
  <c r="J36" i="13"/>
  <c r="K36" i="13"/>
  <c r="G37" i="13"/>
  <c r="H37" i="13"/>
  <c r="I37" i="13"/>
  <c r="J37" i="13"/>
  <c r="K37" i="13"/>
  <c r="G38" i="13"/>
  <c r="H38" i="13"/>
  <c r="I38" i="13"/>
  <c r="J38" i="13"/>
  <c r="K38" i="13"/>
  <c r="G39" i="13"/>
  <c r="H39" i="13"/>
  <c r="I39" i="13"/>
  <c r="J39" i="13"/>
  <c r="K39" i="13"/>
  <c r="G40" i="13"/>
  <c r="H40" i="13"/>
  <c r="I40" i="13"/>
  <c r="J40" i="13"/>
  <c r="K40" i="13"/>
  <c r="G41" i="13"/>
  <c r="H41" i="13"/>
  <c r="I41" i="13"/>
  <c r="J41" i="13"/>
  <c r="K41" i="13"/>
  <c r="G42" i="13"/>
  <c r="H42" i="13"/>
  <c r="I42" i="13"/>
  <c r="J42" i="13"/>
  <c r="K42" i="13"/>
  <c r="G43" i="13"/>
  <c r="H43" i="13"/>
  <c r="I43" i="13"/>
  <c r="J43" i="13"/>
  <c r="K43" i="13"/>
  <c r="G44" i="13"/>
  <c r="H44" i="13"/>
  <c r="I44" i="13"/>
  <c r="J44" i="13"/>
  <c r="K44" i="13"/>
  <c r="G45" i="13"/>
  <c r="H45" i="13"/>
  <c r="I45" i="13"/>
  <c r="J45" i="13"/>
  <c r="K45" i="13"/>
  <c r="G46" i="13"/>
  <c r="H46" i="13"/>
  <c r="I46" i="13"/>
  <c r="J46" i="13"/>
  <c r="K46" i="13"/>
  <c r="G47" i="13"/>
  <c r="H47" i="13"/>
  <c r="I47" i="13"/>
  <c r="J47" i="13"/>
  <c r="K47" i="13"/>
  <c r="G48" i="13"/>
  <c r="H48" i="13"/>
  <c r="I48" i="13"/>
  <c r="J48" i="13"/>
  <c r="K48" i="13"/>
  <c r="G49" i="13"/>
  <c r="H49" i="13"/>
  <c r="I49" i="13"/>
  <c r="J49" i="13"/>
  <c r="K49" i="13"/>
  <c r="G50" i="13"/>
  <c r="H50" i="13"/>
  <c r="I50" i="13"/>
  <c r="J50" i="13"/>
  <c r="K50" i="13"/>
  <c r="G51" i="13"/>
  <c r="H51" i="13"/>
  <c r="I51" i="13"/>
  <c r="J51" i="13"/>
  <c r="K51" i="13"/>
  <c r="G52" i="13"/>
  <c r="H52" i="13"/>
  <c r="I52" i="13"/>
  <c r="J52" i="13"/>
  <c r="K52" i="13"/>
  <c r="G53" i="13"/>
  <c r="H53" i="13"/>
  <c r="I53" i="13"/>
  <c r="J53" i="13"/>
  <c r="K53" i="13"/>
  <c r="G54" i="13"/>
  <c r="H54" i="13"/>
  <c r="I54" i="13"/>
  <c r="J54" i="13"/>
  <c r="K54" i="13"/>
  <c r="G55" i="13"/>
  <c r="H55" i="13"/>
  <c r="I55" i="13"/>
  <c r="J55" i="13"/>
  <c r="K55" i="13"/>
  <c r="G56" i="13"/>
  <c r="H56" i="13"/>
  <c r="I56" i="13"/>
  <c r="J56" i="13"/>
  <c r="K56" i="13"/>
  <c r="G57" i="13"/>
  <c r="H57" i="13"/>
  <c r="I57" i="13"/>
  <c r="J57" i="13"/>
  <c r="K57" i="13"/>
  <c r="G58" i="13"/>
  <c r="H58" i="13"/>
  <c r="I58" i="13"/>
  <c r="J58" i="13"/>
  <c r="K58" i="13"/>
  <c r="G59" i="13"/>
  <c r="H59" i="13"/>
  <c r="I59" i="13"/>
  <c r="J59" i="13"/>
  <c r="K5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AB132" i="10" l="1"/>
  <c r="AR132" i="10" s="1"/>
  <c r="AB120" i="10"/>
  <c r="AR120" i="10" s="1"/>
  <c r="AD156" i="10"/>
  <c r="AT156" i="10" s="1"/>
  <c r="AD153" i="10"/>
  <c r="AT153" i="10" s="1"/>
  <c r="AD150" i="10"/>
  <c r="AT150" i="10" s="1"/>
  <c r="AD147" i="10"/>
  <c r="AT147" i="10" s="1"/>
  <c r="AD144" i="10"/>
  <c r="AT144" i="10" s="1"/>
  <c r="AD141" i="10"/>
  <c r="AT141" i="10" s="1"/>
  <c r="AD138" i="10"/>
  <c r="AT138" i="10" s="1"/>
  <c r="AD135" i="10"/>
  <c r="AT135" i="10" s="1"/>
  <c r="AD132" i="10"/>
  <c r="AT132" i="10" s="1"/>
  <c r="AD129" i="10"/>
  <c r="AT129" i="10" s="1"/>
  <c r="AD126" i="10"/>
  <c r="AT126" i="10" s="1"/>
  <c r="AD123" i="10"/>
  <c r="AT123" i="10" s="1"/>
  <c r="AD120" i="10"/>
  <c r="AT120" i="10" s="1"/>
  <c r="AD117" i="10"/>
  <c r="AT117" i="10" s="1"/>
  <c r="AD114" i="10"/>
  <c r="AT114" i="10" s="1"/>
  <c r="AD111" i="10"/>
  <c r="AT111" i="10" s="1"/>
  <c r="AD108" i="10"/>
  <c r="AT108" i="10" s="1"/>
  <c r="AD105" i="10"/>
  <c r="AT105" i="10" s="1"/>
  <c r="AD102" i="10"/>
  <c r="AT102" i="10" s="1"/>
  <c r="AD99" i="10"/>
  <c r="AT99" i="10" s="1"/>
  <c r="AD96" i="10"/>
  <c r="AT96" i="10" s="1"/>
  <c r="AD93" i="10"/>
  <c r="AT93" i="10" s="1"/>
  <c r="AD90" i="10"/>
  <c r="AT90" i="10" s="1"/>
  <c r="AD87" i="10"/>
  <c r="AT87" i="10" s="1"/>
  <c r="AD84" i="10"/>
  <c r="AT84" i="10" s="1"/>
  <c r="AD81" i="10"/>
  <c r="AT81" i="10" s="1"/>
  <c r="AD78" i="10"/>
  <c r="AT78" i="10" s="1"/>
  <c r="AD75" i="10"/>
  <c r="AT75" i="10" s="1"/>
  <c r="AD72" i="10"/>
  <c r="AT72" i="10" s="1"/>
  <c r="AD69" i="10"/>
  <c r="AT69" i="10" s="1"/>
  <c r="AD66" i="10"/>
  <c r="AT66" i="10" s="1"/>
  <c r="AD63" i="10"/>
  <c r="AT63" i="10" s="1"/>
  <c r="AD60" i="10"/>
  <c r="AT60" i="10" s="1"/>
  <c r="AD57" i="10"/>
  <c r="AT57" i="10" s="1"/>
  <c r="AD54" i="10"/>
  <c r="AT54" i="10" s="1"/>
  <c r="AD51" i="10"/>
  <c r="AT51" i="10" s="1"/>
  <c r="AD48" i="10"/>
  <c r="AT48" i="10" s="1"/>
  <c r="AD45" i="10"/>
  <c r="AT45" i="10" s="1"/>
  <c r="AD42" i="10"/>
  <c r="AT42" i="10" s="1"/>
  <c r="AD39" i="10"/>
  <c r="AT39" i="10" s="1"/>
  <c r="BJ39" i="10" s="1"/>
  <c r="BK39" i="10" s="1"/>
  <c r="AD36" i="10"/>
  <c r="AD33" i="10"/>
  <c r="AT33" i="10" s="1"/>
  <c r="BJ33" i="10" s="1"/>
  <c r="BK33" i="10" s="1"/>
  <c r="AD24" i="10"/>
  <c r="AD21" i="10"/>
  <c r="AD18" i="10"/>
  <c r="AD15" i="10"/>
  <c r="AT36" i="10" l="1"/>
  <c r="BJ36" i="10" s="1"/>
  <c r="BK36" i="10" s="1"/>
  <c r="BB36" i="10"/>
  <c r="BC36" i="10" s="1"/>
  <c r="BB21" i="10"/>
  <c r="BC21" i="10" s="1"/>
  <c r="BS21" i="10"/>
  <c r="AT24" i="10"/>
  <c r="BJ24" i="10" s="1"/>
  <c r="BK24" i="10" s="1"/>
  <c r="BB24" i="10"/>
  <c r="BC24" i="10" s="1"/>
  <c r="AT18" i="10"/>
  <c r="BJ18" i="10" s="1"/>
  <c r="BK18" i="10" s="1"/>
  <c r="BB18" i="10"/>
  <c r="BC18" i="10" s="1"/>
  <c r="CA30" i="10"/>
  <c r="AE21" i="10"/>
  <c r="AT21" i="10"/>
  <c r="AE15" i="10"/>
  <c r="AT15" i="10"/>
  <c r="BJ15" i="10" s="1"/>
  <c r="BK15" i="10" s="1"/>
  <c r="AE57" i="10"/>
  <c r="AU57" i="10" s="1"/>
  <c r="AE105" i="10"/>
  <c r="AU105" i="10" s="1"/>
  <c r="AE117" i="10"/>
  <c r="AU117" i="10" s="1"/>
  <c r="AE153" i="10"/>
  <c r="AU153" i="10" s="1"/>
  <c r="AE24" i="10"/>
  <c r="AE36" i="10"/>
  <c r="AE48" i="10"/>
  <c r="AU48" i="10" s="1"/>
  <c r="AE60" i="10"/>
  <c r="AU60" i="10" s="1"/>
  <c r="AE72" i="10"/>
  <c r="AU72" i="10" s="1"/>
  <c r="AE84" i="10"/>
  <c r="AU84" i="10" s="1"/>
  <c r="AE96" i="10"/>
  <c r="AU96" i="10" s="1"/>
  <c r="AE108" i="10"/>
  <c r="AU108" i="10" s="1"/>
  <c r="AE120" i="10"/>
  <c r="AU120" i="10" s="1"/>
  <c r="AE132" i="10"/>
  <c r="AU132" i="10" s="1"/>
  <c r="AE144" i="10"/>
  <c r="AU144" i="10" s="1"/>
  <c r="AE156" i="10"/>
  <c r="AU156" i="10" s="1"/>
  <c r="AE45" i="10"/>
  <c r="AU45" i="10" s="1"/>
  <c r="AE69" i="10"/>
  <c r="AU69" i="10" s="1"/>
  <c r="AE93" i="10"/>
  <c r="AU93" i="10" s="1"/>
  <c r="AE129" i="10"/>
  <c r="AU129" i="10" s="1"/>
  <c r="AE141" i="10"/>
  <c r="AU141" i="10" s="1"/>
  <c r="AE39" i="10"/>
  <c r="AU39" i="10" s="1"/>
  <c r="AE51" i="10"/>
  <c r="AU51" i="10" s="1"/>
  <c r="AE63" i="10"/>
  <c r="AU63" i="10" s="1"/>
  <c r="AE75" i="10"/>
  <c r="AU75" i="10" s="1"/>
  <c r="AE87" i="10"/>
  <c r="AU87" i="10" s="1"/>
  <c r="AE99" i="10"/>
  <c r="AU99" i="10" s="1"/>
  <c r="AE111" i="10"/>
  <c r="AU111" i="10" s="1"/>
  <c r="AE123" i="10"/>
  <c r="AU123" i="10" s="1"/>
  <c r="AE135" i="10"/>
  <c r="AU135" i="10" s="1"/>
  <c r="AE147" i="10"/>
  <c r="AU147" i="10" s="1"/>
  <c r="AC120" i="10"/>
  <c r="AS120" i="10" s="1"/>
  <c r="CC120" i="10"/>
  <c r="J63" i="15" s="1"/>
  <c r="AE33" i="10"/>
  <c r="AU33" i="10" s="1"/>
  <c r="AE81" i="10"/>
  <c r="AU81" i="10" s="1"/>
  <c r="AE18" i="10"/>
  <c r="AM18" i="10" s="1"/>
  <c r="AE42" i="10"/>
  <c r="AU42" i="10" s="1"/>
  <c r="AE54" i="10"/>
  <c r="AU54" i="10" s="1"/>
  <c r="AE66" i="10"/>
  <c r="AU66" i="10" s="1"/>
  <c r="AE78" i="10"/>
  <c r="AU78" i="10" s="1"/>
  <c r="AE90" i="10"/>
  <c r="AU90" i="10" s="1"/>
  <c r="AE102" i="10"/>
  <c r="AU102" i="10" s="1"/>
  <c r="AE114" i="10"/>
  <c r="AU114" i="10" s="1"/>
  <c r="AE126" i="10"/>
  <c r="AU126" i="10" s="1"/>
  <c r="AE138" i="10"/>
  <c r="AU138" i="10" s="1"/>
  <c r="AE150" i="10"/>
  <c r="AU150" i="10" s="1"/>
  <c r="AC132" i="10"/>
  <c r="AS132" i="10" s="1"/>
  <c r="CC132" i="10"/>
  <c r="J67" i="15" s="1"/>
  <c r="AB21" i="10"/>
  <c r="AB33" i="10"/>
  <c r="AR33" i="10" s="1"/>
  <c r="BH33" i="10" s="1"/>
  <c r="BI33" i="10" s="1"/>
  <c r="AB45" i="10"/>
  <c r="AR45" i="10" s="1"/>
  <c r="AB57" i="10"/>
  <c r="AR57" i="10" s="1"/>
  <c r="AB69" i="10"/>
  <c r="AR69" i="10" s="1"/>
  <c r="AB81" i="10"/>
  <c r="AR81" i="10" s="1"/>
  <c r="AB93" i="10"/>
  <c r="AR93" i="10" s="1"/>
  <c r="AB105" i="10"/>
  <c r="AR105" i="10" s="1"/>
  <c r="AB153" i="10"/>
  <c r="AR153" i="10" s="1"/>
  <c r="AB147" i="10"/>
  <c r="AR147" i="10" s="1"/>
  <c r="AB141" i="10"/>
  <c r="AR141" i="10" s="1"/>
  <c r="AB135" i="10"/>
  <c r="AR135" i="10" s="1"/>
  <c r="AB123" i="10"/>
  <c r="AR123" i="10" s="1"/>
  <c r="AB12" i="10"/>
  <c r="AB24" i="10"/>
  <c r="AB36" i="10"/>
  <c r="AB48" i="10"/>
  <c r="AR48" i="10" s="1"/>
  <c r="AB60" i="10"/>
  <c r="AR60" i="10" s="1"/>
  <c r="AB72" i="10"/>
  <c r="AR72" i="10" s="1"/>
  <c r="AB84" i="10"/>
  <c r="AR84" i="10" s="1"/>
  <c r="AB96" i="10"/>
  <c r="AR96" i="10" s="1"/>
  <c r="AB108" i="10"/>
  <c r="AR108" i="10" s="1"/>
  <c r="AB126" i="10"/>
  <c r="AR126" i="10" s="1"/>
  <c r="AB15" i="10"/>
  <c r="AR15" i="10" s="1"/>
  <c r="BH15" i="10" s="1"/>
  <c r="BI15" i="10" s="1"/>
  <c r="AB39" i="10"/>
  <c r="AR39" i="10" s="1"/>
  <c r="BH39" i="10" s="1"/>
  <c r="BI39" i="10" s="1"/>
  <c r="AB51" i="10"/>
  <c r="AR51" i="10" s="1"/>
  <c r="AB63" i="10"/>
  <c r="AR63" i="10" s="1"/>
  <c r="AB75" i="10"/>
  <c r="AR75" i="10" s="1"/>
  <c r="AB87" i="10"/>
  <c r="AR87" i="10" s="1"/>
  <c r="AB99" i="10"/>
  <c r="AR99" i="10" s="1"/>
  <c r="AB111" i="10"/>
  <c r="AR111" i="10" s="1"/>
  <c r="AB156" i="10"/>
  <c r="AR156" i="10" s="1"/>
  <c r="AB150" i="10"/>
  <c r="AR150" i="10" s="1"/>
  <c r="AB144" i="10"/>
  <c r="AR144" i="10" s="1"/>
  <c r="AB138" i="10"/>
  <c r="AR138" i="10" s="1"/>
  <c r="AB129" i="10"/>
  <c r="AR129" i="10" s="1"/>
  <c r="AB117" i="10"/>
  <c r="AR117" i="10" s="1"/>
  <c r="AB18" i="10"/>
  <c r="AB30" i="10"/>
  <c r="AB42" i="10"/>
  <c r="AR42" i="10" s="1"/>
  <c r="AB54" i="10"/>
  <c r="AR54" i="10" s="1"/>
  <c r="AB66" i="10"/>
  <c r="AR66" i="10" s="1"/>
  <c r="AB78" i="10"/>
  <c r="AR78" i="10" s="1"/>
  <c r="AB90" i="10"/>
  <c r="AR90" i="10" s="1"/>
  <c r="AB102" i="10"/>
  <c r="AR102" i="10" s="1"/>
  <c r="AB114" i="10"/>
  <c r="AR114" i="10" s="1"/>
  <c r="AU15" i="10" l="1"/>
  <c r="AM15" i="10"/>
  <c r="AU36" i="10"/>
  <c r="BJ21" i="10"/>
  <c r="BK21" i="10" s="1"/>
  <c r="CA21" i="10"/>
  <c r="AR21" i="10"/>
  <c r="AU21" i="10"/>
  <c r="CB21" i="10" s="1"/>
  <c r="BT21" i="10"/>
  <c r="AR36" i="10"/>
  <c r="BH36" i="10" s="1"/>
  <c r="BI36" i="10" s="1"/>
  <c r="AZ36" i="10"/>
  <c r="BA36" i="10" s="1"/>
  <c r="CA24" i="10"/>
  <c r="CA18" i="10"/>
  <c r="BS24" i="10"/>
  <c r="BS18" i="10"/>
  <c r="AR24" i="10"/>
  <c r="BH24" i="10" s="1"/>
  <c r="BI24" i="10" s="1"/>
  <c r="AZ24" i="10"/>
  <c r="BA24" i="10" s="1"/>
  <c r="AR30" i="10"/>
  <c r="AZ30" i="10"/>
  <c r="BA30" i="10" s="1"/>
  <c r="AR18" i="10"/>
  <c r="BH18" i="10" s="1"/>
  <c r="BI18" i="10" s="1"/>
  <c r="AZ18" i="10"/>
  <c r="BA18" i="10" s="1"/>
  <c r="AR12" i="10"/>
  <c r="AU24" i="10"/>
  <c r="CB24" i="10" s="1"/>
  <c r="AU18" i="10"/>
  <c r="CB18" i="10" s="1"/>
  <c r="BY24" i="10"/>
  <c r="AC54" i="10"/>
  <c r="AS54" i="10" s="1"/>
  <c r="CC54" i="10"/>
  <c r="J41" i="15" s="1"/>
  <c r="AC150" i="10"/>
  <c r="AS150" i="10" s="1"/>
  <c r="CC150" i="10"/>
  <c r="J73" i="15" s="1"/>
  <c r="AC39" i="10"/>
  <c r="AS39" i="10" s="1"/>
  <c r="CC39" i="10"/>
  <c r="J36" i="15" s="1"/>
  <c r="AC60" i="10"/>
  <c r="AS60" i="10" s="1"/>
  <c r="CC60" i="10"/>
  <c r="J43" i="15" s="1"/>
  <c r="CC147" i="10"/>
  <c r="J72" i="15" s="1"/>
  <c r="AC147" i="10"/>
  <c r="AS147" i="10" s="1"/>
  <c r="CC90" i="10"/>
  <c r="J53" i="15" s="1"/>
  <c r="AC90" i="10"/>
  <c r="AS90" i="10" s="1"/>
  <c r="AC129" i="10"/>
  <c r="AS129" i="10" s="1"/>
  <c r="CC129" i="10"/>
  <c r="J66" i="15" s="1"/>
  <c r="CC75" i="10"/>
  <c r="J48" i="15" s="1"/>
  <c r="AC75" i="10"/>
  <c r="AS75" i="10" s="1"/>
  <c r="AC96" i="10"/>
  <c r="AS96" i="10" s="1"/>
  <c r="CC96" i="10"/>
  <c r="J55" i="15" s="1"/>
  <c r="AC123" i="10"/>
  <c r="AS123" i="10" s="1"/>
  <c r="CC123" i="10"/>
  <c r="J64" i="15" s="1"/>
  <c r="CC69" i="10"/>
  <c r="J46" i="15" s="1"/>
  <c r="AC69" i="10"/>
  <c r="AS69" i="10" s="1"/>
  <c r="AC114" i="10"/>
  <c r="AS114" i="10" s="1"/>
  <c r="CC114" i="10"/>
  <c r="J61" i="15" s="1"/>
  <c r="AC102" i="10"/>
  <c r="AS102" i="10" s="1"/>
  <c r="CC102" i="10"/>
  <c r="J57" i="15" s="1"/>
  <c r="CC117" i="10"/>
  <c r="J62" i="15" s="1"/>
  <c r="AC117" i="10"/>
  <c r="AS117" i="10" s="1"/>
  <c r="AC87" i="10"/>
  <c r="AS87" i="10" s="1"/>
  <c r="CC87" i="10"/>
  <c r="J52" i="15" s="1"/>
  <c r="AC108" i="10"/>
  <c r="AS108" i="10" s="1"/>
  <c r="CC108" i="10"/>
  <c r="J59" i="15" s="1"/>
  <c r="AC12" i="10"/>
  <c r="CC81" i="10"/>
  <c r="J50" i="15" s="1"/>
  <c r="AC81" i="10"/>
  <c r="AS81" i="10" s="1"/>
  <c r="AC33" i="10"/>
  <c r="AS33" i="10" s="1"/>
  <c r="CC33" i="10"/>
  <c r="J34" i="15" s="1"/>
  <c r="AC42" i="10"/>
  <c r="AS42" i="10" s="1"/>
  <c r="CC42" i="10"/>
  <c r="J37" i="15" s="1"/>
  <c r="AC156" i="10"/>
  <c r="AS156" i="10" s="1"/>
  <c r="CC156" i="10"/>
  <c r="J75" i="15" s="1"/>
  <c r="AC48" i="10"/>
  <c r="AS48" i="10" s="1"/>
  <c r="CC48" i="10"/>
  <c r="J39" i="15" s="1"/>
  <c r="AC153" i="10"/>
  <c r="AS153" i="10" s="1"/>
  <c r="CC153" i="10"/>
  <c r="J74" i="15" s="1"/>
  <c r="AC21" i="10"/>
  <c r="CC21" i="10"/>
  <c r="J30" i="15" s="1"/>
  <c r="AC78" i="10"/>
  <c r="AS78" i="10" s="1"/>
  <c r="CC78" i="10"/>
  <c r="J49" i="15" s="1"/>
  <c r="AC30" i="10"/>
  <c r="CC138" i="10"/>
  <c r="J69" i="15" s="1"/>
  <c r="AC138" i="10"/>
  <c r="AS138" i="10" s="1"/>
  <c r="AC111" i="10"/>
  <c r="AS111" i="10" s="1"/>
  <c r="CC111" i="10"/>
  <c r="J60" i="15" s="1"/>
  <c r="AC63" i="10"/>
  <c r="AS63" i="10" s="1"/>
  <c r="CC63" i="10"/>
  <c r="J44" i="15" s="1"/>
  <c r="AC15" i="10"/>
  <c r="CC15" i="10"/>
  <c r="J28" i="15" s="1"/>
  <c r="AC84" i="10"/>
  <c r="AS84" i="10" s="1"/>
  <c r="CC84" i="10"/>
  <c r="J51" i="15" s="1"/>
  <c r="AC36" i="10"/>
  <c r="CC36" i="10"/>
  <c r="J35" i="15" s="1"/>
  <c r="AC135" i="10"/>
  <c r="AS135" i="10" s="1"/>
  <c r="CC135" i="10"/>
  <c r="J68" i="15" s="1"/>
  <c r="CC105" i="10"/>
  <c r="J58" i="15" s="1"/>
  <c r="AC105" i="10"/>
  <c r="AS105" i="10" s="1"/>
  <c r="CC57" i="10"/>
  <c r="J42" i="15" s="1"/>
  <c r="AC57" i="10"/>
  <c r="AS57" i="10" s="1"/>
  <c r="CC66" i="10"/>
  <c r="J45" i="15" s="1"/>
  <c r="AC66" i="10"/>
  <c r="AS66" i="10" s="1"/>
  <c r="AC18" i="10"/>
  <c r="AK18" i="10" s="1"/>
  <c r="CC18" i="10"/>
  <c r="J29" i="15" s="1"/>
  <c r="AC144" i="10"/>
  <c r="AS144" i="10" s="1"/>
  <c r="CC144" i="10"/>
  <c r="J71" i="15" s="1"/>
  <c r="AC99" i="10"/>
  <c r="AS99" i="10" s="1"/>
  <c r="CC99" i="10"/>
  <c r="J56" i="15" s="1"/>
  <c r="CC51" i="10"/>
  <c r="J40" i="15" s="1"/>
  <c r="AC51" i="10"/>
  <c r="AS51" i="10" s="1"/>
  <c r="AC126" i="10"/>
  <c r="AS126" i="10" s="1"/>
  <c r="CC126" i="10"/>
  <c r="J65" i="15" s="1"/>
  <c r="AC72" i="10"/>
  <c r="AS72" i="10" s="1"/>
  <c r="CC72" i="10"/>
  <c r="J47" i="15" s="1"/>
  <c r="AC24" i="10"/>
  <c r="CC24" i="10"/>
  <c r="J31" i="15" s="1"/>
  <c r="AC141" i="10"/>
  <c r="AS141" i="10" s="1"/>
  <c r="CC141" i="10"/>
  <c r="J70" i="15" s="1"/>
  <c r="AC93" i="10"/>
  <c r="AS93" i="10" s="1"/>
  <c r="CC93" i="10"/>
  <c r="J54" i="15" s="1"/>
  <c r="AC45" i="10"/>
  <c r="AS45" i="10" s="1"/>
  <c r="CC45" i="10"/>
  <c r="J38" i="15" s="1"/>
  <c r="AS15" i="10" l="1"/>
  <c r="AK15" i="10"/>
  <c r="AS36" i="10"/>
  <c r="AZ12" i="10"/>
  <c r="BA12" i="10" s="1"/>
  <c r="BQ12" i="10"/>
  <c r="AZ21" i="10"/>
  <c r="BA21" i="10" s="1"/>
  <c r="BQ21" i="10"/>
  <c r="AS21" i="10"/>
  <c r="BZ21" i="10" s="1"/>
  <c r="BR21" i="10"/>
  <c r="BH12" i="10"/>
  <c r="BY12" i="10"/>
  <c r="BH21" i="10"/>
  <c r="BI21" i="10" s="1"/>
  <c r="BY21" i="10"/>
  <c r="BY18" i="10"/>
  <c r="BY30" i="10"/>
  <c r="BH30" i="10"/>
  <c r="BI30" i="10" s="1"/>
  <c r="CB30" i="10"/>
  <c r="BQ18" i="10"/>
  <c r="BQ24" i="10"/>
  <c r="BQ30" i="10"/>
  <c r="AS30" i="10"/>
  <c r="BZ30" i="10" s="1"/>
  <c r="BT24" i="10"/>
  <c r="AS12" i="10"/>
  <c r="BZ12" i="10" s="1"/>
  <c r="BR12" i="10"/>
  <c r="AS24" i="10"/>
  <c r="BZ24" i="10" s="1"/>
  <c r="AS18" i="10"/>
  <c r="BZ18" i="10" s="1"/>
  <c r="BT18" i="10"/>
  <c r="M49" i="13"/>
  <c r="M46" i="13"/>
  <c r="M53" i="13"/>
  <c r="M48" i="13"/>
  <c r="AF159" i="10"/>
  <c r="BO159" i="10"/>
  <c r="BM159" i="10"/>
  <c r="BW159" i="10"/>
  <c r="M55" i="13"/>
  <c r="CD117" i="10"/>
  <c r="K62" i="15" s="1"/>
  <c r="M59" i="13"/>
  <c r="CD150" i="10"/>
  <c r="K73" i="15" s="1"/>
  <c r="M57" i="13"/>
  <c r="CD126" i="10"/>
  <c r="K65" i="15" s="1"/>
  <c r="CD156" i="10"/>
  <c r="K75" i="15" s="1"/>
  <c r="CD144" i="10"/>
  <c r="K71" i="15" s="1"/>
  <c r="AH159" i="10"/>
  <c r="AJ159" i="10"/>
  <c r="M38" i="13"/>
  <c r="AR159" i="10"/>
  <c r="AN159" i="10"/>
  <c r="M18" i="13"/>
  <c r="M15" i="13"/>
  <c r="M36" i="13"/>
  <c r="M25" i="13"/>
  <c r="M44" i="13"/>
  <c r="M51" i="13"/>
  <c r="M32" i="13"/>
  <c r="M37" i="13"/>
  <c r="M13" i="13"/>
  <c r="M45" i="13"/>
  <c r="M22" i="13"/>
  <c r="M56" i="13"/>
  <c r="M50" i="13"/>
  <c r="AP159" i="10"/>
  <c r="M35" i="13"/>
  <c r="M24" i="13"/>
  <c r="M19" i="13"/>
  <c r="M40" i="13"/>
  <c r="M29" i="13"/>
  <c r="M26" i="13"/>
  <c r="M42" i="13"/>
  <c r="M54" i="13"/>
  <c r="M23" i="13"/>
  <c r="M39" i="13"/>
  <c r="M34" i="13"/>
  <c r="M58" i="13"/>
  <c r="M31" i="13"/>
  <c r="M47" i="13"/>
  <c r="M20" i="13"/>
  <c r="M41" i="13"/>
  <c r="M28" i="13"/>
  <c r="M30" i="13"/>
  <c r="M52" i="13"/>
  <c r="M43" i="13"/>
  <c r="M16" i="13"/>
  <c r="M21" i="13"/>
  <c r="M33" i="13"/>
  <c r="BI12" i="10" l="1"/>
  <c r="BI159" i="10" s="1"/>
  <c r="BH159" i="10"/>
  <c r="BR24" i="10"/>
  <c r="BR18" i="10"/>
  <c r="BR30" i="10"/>
  <c r="N57" i="13"/>
  <c r="N59" i="13"/>
  <c r="N46" i="13"/>
  <c r="N49" i="13"/>
  <c r="N55" i="13"/>
  <c r="BU159" i="10"/>
  <c r="CD138" i="10"/>
  <c r="K69" i="15" s="1"/>
  <c r="CD123" i="10"/>
  <c r="K64" i="15" s="1"/>
  <c r="BN159" i="10"/>
  <c r="M12" i="13"/>
  <c r="M27" i="13"/>
  <c r="M14" i="13"/>
  <c r="AG159" i="10"/>
  <c r="C6" i="15" s="1"/>
  <c r="AI159" i="10"/>
  <c r="C7" i="15" s="1"/>
  <c r="AQ159" i="10"/>
  <c r="E7" i="15" s="1"/>
  <c r="AS159" i="10"/>
  <c r="E8" i="15" s="1"/>
  <c r="AK159" i="10"/>
  <c r="C8" i="15" s="1"/>
  <c r="AO159" i="10"/>
  <c r="E6" i="15" l="1"/>
  <c r="BX159" i="10"/>
  <c r="C7" i="13"/>
  <c r="B7" i="13"/>
  <c r="C6" i="13"/>
  <c r="B6" i="13"/>
  <c r="N48" i="13"/>
  <c r="N53" i="13"/>
  <c r="B8" i="13"/>
  <c r="BP159" i="10"/>
  <c r="BR159" i="10"/>
  <c r="CD69" i="10"/>
  <c r="K46" i="15" s="1"/>
  <c r="CD147" i="10"/>
  <c r="K72" i="15" s="1"/>
  <c r="CD153" i="10"/>
  <c r="K74" i="15" s="1"/>
  <c r="CD39" i="10"/>
  <c r="K36" i="15" s="1"/>
  <c r="CD111" i="10"/>
  <c r="K60" i="15" s="1"/>
  <c r="CD75" i="10"/>
  <c r="K48" i="15" s="1"/>
  <c r="CD135" i="10"/>
  <c r="K68" i="15" s="1"/>
  <c r="CD66" i="10"/>
  <c r="K45" i="15" s="1"/>
  <c r="CD87" i="10"/>
  <c r="K52" i="15" s="1"/>
  <c r="CD45" i="10"/>
  <c r="K38" i="15" s="1"/>
  <c r="CD78" i="10"/>
  <c r="K49" i="15" s="1"/>
  <c r="CD120" i="10"/>
  <c r="K63" i="15" s="1"/>
  <c r="CD36" i="10"/>
  <c r="K35" i="15" s="1"/>
  <c r="CD72" i="10"/>
  <c r="K47" i="15" s="1"/>
  <c r="CD129" i="10"/>
  <c r="K66" i="15" s="1"/>
  <c r="CD63" i="10"/>
  <c r="K44" i="15" s="1"/>
  <c r="CD54" i="10"/>
  <c r="K41" i="15" s="1"/>
  <c r="CD93" i="10"/>
  <c r="K54" i="15" s="1"/>
  <c r="CD132" i="10"/>
  <c r="K67" i="15" s="1"/>
  <c r="CD105" i="10"/>
  <c r="K58" i="15" s="1"/>
  <c r="CD108" i="10"/>
  <c r="K59" i="15" s="1"/>
  <c r="CD84" i="10"/>
  <c r="K51" i="15" s="1"/>
  <c r="CD99" i="10"/>
  <c r="K56" i="15" s="1"/>
  <c r="CD90" i="10"/>
  <c r="K53" i="15" s="1"/>
  <c r="CD141" i="10"/>
  <c r="K70" i="15" s="1"/>
  <c r="CD81" i="10"/>
  <c r="K50" i="15" s="1"/>
  <c r="CD60" i="10"/>
  <c r="K43" i="15" s="1"/>
  <c r="CD51" i="10"/>
  <c r="K40" i="15" s="1"/>
  <c r="CD42" i="10"/>
  <c r="K37" i="15" s="1"/>
  <c r="CD114" i="10"/>
  <c r="K61" i="15" s="1"/>
  <c r="CD33" i="10"/>
  <c r="K34" i="15" s="1"/>
  <c r="CD18" i="10"/>
  <c r="K29" i="15" s="1"/>
  <c r="CD48" i="10"/>
  <c r="K39" i="15" s="1"/>
  <c r="CD24" i="10"/>
  <c r="K31" i="15" s="1"/>
  <c r="CD57" i="10"/>
  <c r="K42" i="15" s="1"/>
  <c r="CD102" i="10"/>
  <c r="K57" i="15" s="1"/>
  <c r="CD96" i="10"/>
  <c r="K55" i="15" s="1"/>
  <c r="BV159" i="10"/>
  <c r="CD15" i="10"/>
  <c r="K28" i="15" s="1"/>
  <c r="CD21" i="10"/>
  <c r="K30" i="15" s="1"/>
  <c r="N45" i="13" l="1"/>
  <c r="N43" i="13"/>
  <c r="N25" i="13"/>
  <c r="N19" i="13"/>
  <c r="N36" i="13"/>
  <c r="N44" i="13"/>
  <c r="N30" i="13"/>
  <c r="N23" i="13"/>
  <c r="N21" i="13"/>
  <c r="N42" i="13"/>
  <c r="N47" i="13"/>
  <c r="N20" i="13"/>
  <c r="N15" i="13"/>
  <c r="N37" i="13"/>
  <c r="N39" i="13"/>
  <c r="N27" i="13"/>
  <c r="N16" i="13"/>
  <c r="N28" i="13"/>
  <c r="N29" i="13"/>
  <c r="N41" i="13"/>
  <c r="N24" i="13"/>
  <c r="N34" i="13"/>
  <c r="N40" i="13"/>
  <c r="N51" i="13"/>
  <c r="N50" i="13"/>
  <c r="N33" i="13"/>
  <c r="N52" i="13"/>
  <c r="N58" i="13"/>
  <c r="N26" i="13"/>
  <c r="N18" i="13"/>
  <c r="N54" i="13"/>
  <c r="N35" i="13"/>
  <c r="N38" i="13"/>
  <c r="N31" i="13"/>
  <c r="N22" i="13"/>
  <c r="N32" i="13"/>
  <c r="N56" i="13"/>
  <c r="N14" i="13"/>
  <c r="N13" i="13"/>
  <c r="N12" i="13"/>
  <c r="U158" i="10"/>
  <c r="U157" i="10"/>
  <c r="U156" i="10"/>
  <c r="U155" i="10"/>
  <c r="U154" i="10"/>
  <c r="U153" i="10"/>
  <c r="U152" i="10"/>
  <c r="U151" i="10"/>
  <c r="U150" i="10"/>
  <c r="U149" i="10"/>
  <c r="U148" i="10"/>
  <c r="U147" i="10"/>
  <c r="U146" i="10"/>
  <c r="U145" i="10"/>
  <c r="U144" i="10"/>
  <c r="U143" i="10"/>
  <c r="U142" i="10"/>
  <c r="U141" i="10"/>
  <c r="U140" i="10"/>
  <c r="U139" i="10"/>
  <c r="U138" i="10"/>
  <c r="U137" i="10"/>
  <c r="U136" i="10"/>
  <c r="U135" i="10"/>
  <c r="U134" i="10"/>
  <c r="U133" i="10"/>
  <c r="U132" i="10"/>
  <c r="U131" i="10"/>
  <c r="U130" i="10"/>
  <c r="U129" i="10"/>
  <c r="U128" i="10"/>
  <c r="U127" i="10"/>
  <c r="U126" i="10"/>
  <c r="U125" i="10"/>
  <c r="U124" i="10"/>
  <c r="U123" i="10"/>
  <c r="U122" i="10"/>
  <c r="U121" i="10"/>
  <c r="U120" i="10"/>
  <c r="U119" i="10"/>
  <c r="U118" i="10"/>
  <c r="U117" i="10"/>
  <c r="U116" i="10"/>
  <c r="U115" i="10"/>
  <c r="U114" i="10"/>
  <c r="U113" i="10"/>
  <c r="U112" i="10"/>
  <c r="U111" i="10"/>
  <c r="U110" i="10"/>
  <c r="U109" i="10"/>
  <c r="U108" i="10"/>
  <c r="U107" i="10"/>
  <c r="U106" i="10"/>
  <c r="U105" i="10"/>
  <c r="U104" i="10"/>
  <c r="U103" i="10"/>
  <c r="U102" i="10"/>
  <c r="U101" i="10"/>
  <c r="U100" i="10"/>
  <c r="U99" i="10"/>
  <c r="U98" i="10"/>
  <c r="U97" i="10"/>
  <c r="U96" i="10"/>
  <c r="U95" i="10"/>
  <c r="U94" i="10"/>
  <c r="U93" i="10"/>
  <c r="U92" i="10"/>
  <c r="U91" i="10"/>
  <c r="U90" i="10"/>
  <c r="U89" i="10"/>
  <c r="U88" i="10"/>
  <c r="U87" i="10"/>
  <c r="U86" i="10"/>
  <c r="U85" i="10"/>
  <c r="U84" i="10"/>
  <c r="U83" i="10"/>
  <c r="U82" i="10"/>
  <c r="U81" i="10"/>
  <c r="U80" i="10"/>
  <c r="U79" i="10"/>
  <c r="U78" i="10"/>
  <c r="U77" i="10"/>
  <c r="U76" i="10"/>
  <c r="U75" i="10"/>
  <c r="U74" i="10"/>
  <c r="U73" i="10"/>
  <c r="U72" i="10"/>
  <c r="U71" i="10"/>
  <c r="U70" i="10"/>
  <c r="U69" i="10"/>
  <c r="U68" i="10"/>
  <c r="U67" i="10"/>
  <c r="U66" i="10"/>
  <c r="U11" i="10" l="1"/>
  <c r="AD9" i="10" s="1"/>
  <c r="AT9" i="10" s="1"/>
  <c r="BJ9" i="10" s="1"/>
  <c r="BK9" i="10" l="1"/>
  <c r="CC9" i="10"/>
  <c r="J26" i="15" s="1"/>
  <c r="AE9" i="10"/>
  <c r="BB9" i="10"/>
  <c r="BC9" i="10" s="1"/>
  <c r="E5" i="11"/>
  <c r="E4" i="11"/>
  <c r="F4" i="11" s="1"/>
  <c r="D7" i="11"/>
  <c r="F3" i="11"/>
  <c r="I3" i="11"/>
  <c r="J3" i="11"/>
  <c r="L3" i="11" s="1"/>
  <c r="I4" i="11"/>
  <c r="J4" i="11"/>
  <c r="L4" i="11" s="1"/>
  <c r="I5" i="11"/>
  <c r="J5" i="11"/>
  <c r="L5" i="11" s="1"/>
  <c r="AU9" i="10" l="1"/>
  <c r="E6" i="11"/>
  <c r="E7" i="11" s="1"/>
  <c r="F5" i="11"/>
  <c r="M3" i="11"/>
  <c r="F6" i="11" l="1"/>
  <c r="G3" i="11" s="1"/>
  <c r="U59" i="10"/>
  <c r="U58" i="10"/>
  <c r="U57" i="10"/>
  <c r="U56" i="10"/>
  <c r="U55" i="10"/>
  <c r="U54" i="10"/>
  <c r="U53" i="10"/>
  <c r="U52" i="10"/>
  <c r="U51" i="10"/>
  <c r="U35" i="10"/>
  <c r="U34" i="10"/>
  <c r="U33" i="10"/>
  <c r="U32" i="10"/>
  <c r="U31" i="10"/>
  <c r="U30" i="10"/>
  <c r="U44" i="10"/>
  <c r="U43" i="10"/>
  <c r="U42" i="10"/>
  <c r="U41" i="10"/>
  <c r="U40" i="10"/>
  <c r="U39" i="10"/>
  <c r="U50" i="10"/>
  <c r="U49" i="10"/>
  <c r="U48" i="10"/>
  <c r="U47" i="10"/>
  <c r="U46" i="10"/>
  <c r="U45" i="10"/>
  <c r="F7" i="11" l="1"/>
  <c r="AD30" i="10"/>
  <c r="AT30" i="10" s="1"/>
  <c r="BJ30" i="10" s="1"/>
  <c r="BK30" i="10" s="1"/>
  <c r="U65" i="10"/>
  <c r="U64" i="10"/>
  <c r="U63" i="10"/>
  <c r="AE30" i="10" l="1"/>
  <c r="AU30" i="10" s="1"/>
  <c r="CC30" i="10"/>
  <c r="J33" i="15" s="1"/>
  <c r="U62" i="10"/>
  <c r="U61" i="10"/>
  <c r="U60" i="10"/>
  <c r="U38" i="10"/>
  <c r="U37" i="10"/>
  <c r="U36" i="10"/>
  <c r="M17" i="13" l="1"/>
  <c r="BT30" i="10"/>
  <c r="CD30" i="10"/>
  <c r="K33" i="15" s="1"/>
  <c r="BB30" i="10"/>
  <c r="BC30" i="10" s="1"/>
  <c r="BS30" i="10"/>
  <c r="AT12" i="10"/>
  <c r="CA12" i="10" s="1"/>
  <c r="CA159" i="10" s="1"/>
  <c r="AE12" i="10"/>
  <c r="CC12" i="10"/>
  <c r="J27" i="15" s="1"/>
  <c r="BB12" i="10" l="1"/>
  <c r="BC12" i="10" s="1"/>
  <c r="BS12" i="10"/>
  <c r="BS159" i="10" s="1"/>
  <c r="N17" i="13"/>
  <c r="BJ12" i="10"/>
  <c r="AT159" i="10"/>
  <c r="AL159" i="10"/>
  <c r="AU12" i="10"/>
  <c r="BT12" i="10"/>
  <c r="BT159" i="10" s="1"/>
  <c r="M11" i="13"/>
  <c r="BQ159" i="10"/>
  <c r="BB159" i="10" l="1"/>
  <c r="BK12" i="10"/>
  <c r="BK159" i="10" s="1"/>
  <c r="BJ159" i="10"/>
  <c r="BR161" i="10"/>
  <c r="C13" i="15" s="1"/>
  <c r="BR160" i="10"/>
  <c r="CB12" i="10"/>
  <c r="CB159" i="10" s="1"/>
  <c r="AU159" i="10"/>
  <c r="E9" i="15" s="1"/>
  <c r="E10" i="15" s="1"/>
  <c r="BC159" i="10"/>
  <c r="AM159" i="10"/>
  <c r="CD12" i="10"/>
  <c r="K27" i="15" s="1"/>
  <c r="C13" i="7"/>
  <c r="C12" i="7"/>
  <c r="I11" i="7"/>
  <c r="C11" i="7"/>
  <c r="C9" i="15" l="1"/>
  <c r="AK160" i="10"/>
  <c r="AS160" i="10"/>
  <c r="N11" i="13"/>
  <c r="C8" i="13"/>
  <c r="O11" i="7"/>
  <c r="P11" i="7" s="1"/>
  <c r="M11" i="7"/>
  <c r="N11" i="7" s="1"/>
  <c r="E3" i="7" s="1"/>
  <c r="J11" i="7"/>
  <c r="K11" i="7" s="1"/>
  <c r="AS164" i="10" l="1"/>
  <c r="C10" i="15"/>
  <c r="AS165" i="10" s="1"/>
  <c r="C16" i="15"/>
  <c r="D5" i="7"/>
  <c r="L11" i="7"/>
  <c r="R11" i="7" s="1"/>
  <c r="Q11" i="7"/>
  <c r="D6" i="7" s="1"/>
  <c r="E4" i="7"/>
  <c r="D4" i="7"/>
  <c r="D3" i="7"/>
  <c r="AS166" i="10" l="1"/>
  <c r="E5" i="7"/>
  <c r="E6" i="7"/>
  <c r="BY159" i="10" l="1"/>
  <c r="BZ159" i="10" l="1"/>
  <c r="AX159" i="10"/>
  <c r="AY159" i="10"/>
  <c r="AW159" i="10"/>
  <c r="AV159" i="10"/>
  <c r="BA159" i="10"/>
  <c r="AZ159" i="10"/>
  <c r="BI160" i="10" l="1"/>
  <c r="BZ160" i="10"/>
  <c r="BZ161" i="10"/>
  <c r="BA160" i="10"/>
  <c r="CD9" i="10"/>
  <c r="K26" i="15" s="1"/>
  <c r="N10" i="13" l="1"/>
  <c r="CC159" i="10"/>
  <c r="M10" i="13"/>
  <c r="C12" i="15" l="1"/>
  <c r="CD159" i="10"/>
  <c r="E12" i="15" l="1"/>
  <c r="B13" i="13"/>
  <c r="B9" i="13"/>
  <c r="B10" i="13" s="1"/>
  <c r="C12" i="13"/>
  <c r="B12" i="13"/>
  <c r="C9" i="13"/>
  <c r="C13" i="13" l="1"/>
  <c r="C16" i="13" s="1"/>
  <c r="E13" i="15"/>
  <c r="E16" i="15" s="1"/>
  <c r="B16" i="13"/>
  <c r="C10" i="13"/>
</calcChain>
</file>

<file path=xl/comments1.xml><?xml version="1.0" encoding="utf-8"?>
<comments xmlns="http://schemas.openxmlformats.org/spreadsheetml/2006/main">
  <authors>
    <author>Op</author>
    <author>localuser</author>
    <author>Gajdosikova Jana</author>
    <author>Asistent</author>
  </authors>
  <commentList>
    <comment ref="N6" authorId="0" shapeId="0">
      <text>
        <r>
          <rPr>
            <sz val="9"/>
            <color indexed="81"/>
            <rFont val="Segoe UI"/>
            <family val="2"/>
          </rPr>
          <t>Niektoré zmeny regulácií majú len 1 typ nákladov (napr. zmeny v povinnom vedení evidencie majú len administratívne náklady). Iné môžu mať viac typov nákladov (napr. zmeny v BOZP môžu mať aj administratívne náklady aj nepriame finančné náklady spočívajúce v kúpe povinného vybavenia).</t>
        </r>
      </text>
    </comment>
    <comment ref="C7" authorId="0" shapeId="0">
      <text>
        <r>
          <rPr>
            <sz val="9"/>
            <color indexed="81"/>
            <rFont val="Segoe UI"/>
            <family val="2"/>
          </rPr>
          <t xml:space="preserve">Napr.: Zníženie frekvencie povinných kontrol z ročnej na dvojročnú.
</t>
        </r>
      </text>
    </comment>
    <comment ref="D7" authorId="0" shapeId="0">
      <text>
        <r>
          <rPr>
            <sz val="9"/>
            <color indexed="81"/>
            <rFont val="Segoe UI"/>
            <family val="2"/>
          </rPr>
          <t>Napr.: Zákon č. 563/2009 Z. z.</t>
        </r>
      </text>
    </comment>
    <comment ref="E7" authorId="0" shapeId="0">
      <text>
        <r>
          <rPr>
            <sz val="9"/>
            <color indexed="81"/>
            <rFont val="Segoe UI"/>
            <family val="2"/>
          </rPr>
          <t>Napr.: § 15, ods. 2, písm. b</t>
        </r>
      </text>
    </comment>
    <comment ref="F7" authorId="1" shapeId="0">
      <text>
        <r>
          <rPr>
            <sz val="9"/>
            <color indexed="81"/>
            <rFont val="Segoe UI"/>
            <family val="2"/>
            <charset val="238"/>
          </rPr>
          <t xml:space="preserve">SR / EÚ Úplná harmonizácia / EÚ harmonizácia s možnosťou voľby
</t>
        </r>
      </text>
    </comment>
    <comment ref="G7" authorId="1" shapeId="0">
      <text>
        <r>
          <rPr>
            <sz val="9"/>
            <color indexed="81"/>
            <rFont val="Segoe UI"/>
            <family val="2"/>
            <charset val="238"/>
          </rPr>
          <t xml:space="preserve">Napr.: 1.7.2022
</t>
        </r>
      </text>
    </comment>
    <comment ref="H7" authorId="0" shapeId="0">
      <text>
        <r>
          <rPr>
            <sz val="9"/>
            <color indexed="81"/>
            <rFont val="Segoe UI"/>
            <family val="2"/>
          </rPr>
          <t>Napr.: Hotely, Predajne, Autodopravcovia a pod.</t>
        </r>
      </text>
    </comment>
    <comment ref="I7" authorId="1" shapeId="0">
      <text>
        <r>
          <rPr>
            <sz val="9"/>
            <color indexed="81"/>
            <rFont val="Segoe UI"/>
            <family val="2"/>
            <charset val="238"/>
          </rPr>
          <t>Uveďte počet, koľkých podnikateľských subjektov spolu sa dotkne zmena regulácie.</t>
        </r>
      </text>
    </comment>
    <comment ref="M7" authorId="2" shapeId="0">
      <text>
        <r>
          <rPr>
            <sz val="9"/>
            <color indexed="81"/>
            <rFont val="Segoe UI"/>
            <family val="2"/>
            <charset val="238"/>
          </rPr>
          <t>Vyberte jednu z možností, podľa toho, či regulácia zvyšuje alebo znižuje náklady.</t>
        </r>
      </text>
    </comment>
    <comment ref="P7" authorId="0" shapeId="0">
      <text>
        <r>
          <rPr>
            <sz val="9"/>
            <color indexed="81"/>
            <rFont val="Segoe UI"/>
            <family val="2"/>
          </rPr>
          <t>Zmeny v nákladoch na nákup tovarov a služieb</t>
        </r>
      </text>
    </comment>
    <comment ref="S7" authorId="0" shapeId="0">
      <text>
        <r>
          <rPr>
            <sz val="9"/>
            <color indexed="81"/>
            <rFont val="Segoe UI"/>
            <family val="2"/>
          </rPr>
          <t>Zmeny v čase, ktorý zamestnanci trávia plnením povinností súvisiacich s reguláciou.</t>
        </r>
      </text>
    </comment>
    <comment ref="N8" authorId="1" shapeId="0">
      <text>
        <r>
          <rPr>
            <sz val="9"/>
            <color indexed="81"/>
            <rFont val="Segoe UI"/>
            <family val="2"/>
            <charset val="238"/>
          </rPr>
          <t>Použite najmä čísla z Analýzy vplyvov na rozpočet verejnej správy</t>
        </r>
      </text>
    </comment>
    <comment ref="O8" authorId="1" shapeId="0">
      <text>
        <r>
          <rPr>
            <sz val="9"/>
            <color indexed="81"/>
            <rFont val="Segoe UI"/>
            <family val="2"/>
            <charset val="238"/>
          </rPr>
          <t xml:space="preserve">Použite čísla z Analýzy vplyvov na rozpočet verejnej správy a prípadné očakávané zvýšenie poplatkov inštitúciám, ktoré nie sú súčasťou rozpočtu verejnej správy (napr. komory, asociácie atď.).
</t>
        </r>
      </text>
    </comment>
    <comment ref="AD9" authorId="3" shapeId="0">
      <text>
        <r>
          <rPr>
            <b/>
            <sz val="9"/>
            <color indexed="81"/>
            <rFont val="Segoe UI"/>
            <family val="2"/>
            <charset val="238"/>
          </rPr>
          <t>Asistent:</t>
        </r>
        <r>
          <rPr>
            <sz val="9"/>
            <color indexed="81"/>
            <rFont val="Segoe UI"/>
            <family val="2"/>
            <charset val="238"/>
          </rPr>
          <t xml:space="preserve">
Skontrolovať
</t>
        </r>
      </text>
    </comment>
  </commentList>
</comments>
</file>

<file path=xl/sharedStrings.xml><?xml version="1.0" encoding="utf-8"?>
<sst xmlns="http://schemas.openxmlformats.org/spreadsheetml/2006/main" count="715" uniqueCount="219">
  <si>
    <t>Čas
(v min.)</t>
  </si>
  <si>
    <t>Počet plnení</t>
  </si>
  <si>
    <t>Koeficient</t>
  </si>
  <si>
    <t>1-krát ročne</t>
  </si>
  <si>
    <t>každé 2 roky</t>
  </si>
  <si>
    <t>2-krát ročne (polročne)</t>
  </si>
  <si>
    <t>každé 3 roky</t>
  </si>
  <si>
    <t>3-krát ročne</t>
  </si>
  <si>
    <t>každé 4 roky</t>
  </si>
  <si>
    <t>4-krát ročne (štvrťročne)</t>
  </si>
  <si>
    <t>mesačne</t>
  </si>
  <si>
    <t>každých 5 rokov</t>
  </si>
  <si>
    <t>nepravidelne/ jednorazovo</t>
  </si>
  <si>
    <t>Frekvencia plnenia povinnosti</t>
  </si>
  <si>
    <t>Iné</t>
  </si>
  <si>
    <t>Priemerná hrubá mesačná mzda v národnom hospodárstve za rok 2013</t>
  </si>
  <si>
    <t>Evidencia, vedenie dokumentácie</t>
  </si>
  <si>
    <t>Inventarizácia</t>
  </si>
  <si>
    <t>Poskytnutie súčinnosti</t>
  </si>
  <si>
    <t>Predloženie dokladu/dokumentu papierovo</t>
  </si>
  <si>
    <t>Predloženie dokladu/dokumentu elektornicky</t>
  </si>
  <si>
    <t>Žiadosť/návrh</t>
  </si>
  <si>
    <t>Archivácia</t>
  </si>
  <si>
    <t>Náklady na celé podnikateľské prostredie</t>
  </si>
  <si>
    <r>
      <t>Celkové náklady</t>
    </r>
    <r>
      <rPr>
        <b/>
        <i/>
        <sz val="10"/>
        <color theme="0"/>
        <rFont val="Arial"/>
        <family val="2"/>
      </rPr>
      <t xml:space="preserve"> povinnosti (EUR)</t>
    </r>
  </si>
  <si>
    <t>Ohlásenie, oznámenie, poskytnutie informácie</t>
  </si>
  <si>
    <t>Vypracovanie dokumentu/správy</t>
  </si>
  <si>
    <t>Overenie súladu</t>
  </si>
  <si>
    <t>Koeficient frekvencie</t>
  </si>
  <si>
    <t>1 – krát ročne</t>
  </si>
  <si>
    <t>2 – krát ročne (polročne)</t>
  </si>
  <si>
    <t>3 – krát ročne</t>
  </si>
  <si>
    <t>4 – krát ročne (štvrťročne)</t>
  </si>
  <si>
    <t>Mesačne</t>
  </si>
  <si>
    <t>Náklady regulácie</t>
  </si>
  <si>
    <r>
      <t>Priame finančné náklady</t>
    </r>
    <r>
      <rPr>
        <b/>
        <i/>
        <sz val="10"/>
        <color rgb="FF00B0F0"/>
        <rFont val="Arial"/>
        <family val="2"/>
      </rPr>
      <t xml:space="preserve"> (EUR)</t>
    </r>
  </si>
  <si>
    <r>
      <t>Nepriame finančné náklady</t>
    </r>
    <r>
      <rPr>
        <b/>
        <i/>
        <sz val="10"/>
        <color rgb="FF00B0F0"/>
        <rFont val="Arial"/>
        <family val="2"/>
      </rPr>
      <t xml:space="preserve"> (EUR)</t>
    </r>
  </si>
  <si>
    <r>
      <t xml:space="preserve">Administratívne náklady </t>
    </r>
    <r>
      <rPr>
        <b/>
        <i/>
        <sz val="10"/>
        <color rgb="FF77AC00"/>
        <rFont val="Arial"/>
        <family val="2"/>
      </rPr>
      <t>(EUR)</t>
    </r>
  </si>
  <si>
    <t>Náklady na 1 podnikateľa</t>
  </si>
  <si>
    <r>
      <rPr>
        <b/>
        <sz val="11"/>
        <color theme="0"/>
        <rFont val="Arial"/>
        <family val="2"/>
        <charset val="238"/>
      </rPr>
      <t>Priame finančné náklady</t>
    </r>
    <r>
      <rPr>
        <sz val="10"/>
        <color theme="0"/>
        <rFont val="Arial"/>
        <family val="2"/>
      </rPr>
      <t xml:space="preserve"> 
na povinnosť na 1 podnikateľa (EUR)</t>
    </r>
  </si>
  <si>
    <r>
      <rPr>
        <b/>
        <sz val="11"/>
        <color theme="0"/>
        <rFont val="Arial"/>
        <family val="2"/>
        <charset val="238"/>
      </rPr>
      <t>Nepriame finančné náklady</t>
    </r>
    <r>
      <rPr>
        <sz val="10"/>
        <color theme="0"/>
        <rFont val="Arial"/>
        <family val="2"/>
        <charset val="238"/>
      </rPr>
      <t xml:space="preserve"> 
na povinnosť na 1 podnikateľa (EUR)</t>
    </r>
  </si>
  <si>
    <t>Časová náročnosť povinnosti</t>
  </si>
  <si>
    <r>
      <t xml:space="preserve">Alternatíva 1: 
</t>
    </r>
    <r>
      <rPr>
        <b/>
        <sz val="11"/>
        <color theme="0"/>
        <rFont val="Arial"/>
        <family val="2"/>
        <charset val="238"/>
      </rPr>
      <t xml:space="preserve">Štandardná časová náročnosť
</t>
    </r>
    <r>
      <rPr>
        <sz val="10"/>
        <color theme="0"/>
        <rFont val="Arial"/>
        <family val="2"/>
        <charset val="238"/>
      </rPr>
      <t>(min.)</t>
    </r>
  </si>
  <si>
    <r>
      <t xml:space="preserve">Alternatíva 2: 
</t>
    </r>
    <r>
      <rPr>
        <b/>
        <sz val="11"/>
        <color theme="0"/>
        <rFont val="Arial"/>
        <family val="2"/>
        <charset val="238"/>
      </rPr>
      <t xml:space="preserve">Expertný odhad trvania </t>
    </r>
    <r>
      <rPr>
        <sz val="10"/>
        <color theme="0"/>
        <rFont val="Arial"/>
        <family val="2"/>
        <charset val="238"/>
      </rPr>
      <t>(min.)</t>
    </r>
  </si>
  <si>
    <t>na 1 podnikateľa</t>
  </si>
  <si>
    <t>na celé podnik. prostredie</t>
  </si>
  <si>
    <t xml:space="preserve">Počet dotknutých podnikateľov </t>
  </si>
  <si>
    <t>Typické informačné povinnosti</t>
  </si>
  <si>
    <t>Iné - Expertný odhad</t>
  </si>
  <si>
    <t>Určí spracovateľ (Alternatíva 2)</t>
  </si>
  <si>
    <t>Vyberte frekvenciu</t>
  </si>
  <si>
    <t>Vyberte typickú povinnosť</t>
  </si>
  <si>
    <t>Príklady IP spadajúcich do danej kategórie</t>
  </si>
  <si>
    <t>Uchovávanie dokumentácie po dobu päť rokov po skončení prítomnosti jadrových materiálov;  Uchovávanie posudkov z posudzovania rizika desať rokov odo dňa zatriedenia do rizikovej triedy; Povinnosť uchovávať počas desiatich rokov od uvedenia hračky na trh kópiu ES certifikátu;</t>
  </si>
  <si>
    <t>Povinnosť oznámiť podanie žaloby na určenie  neplatnosti zmluvy, koncesnej zmluvy na práce alebo rámcovej dohody; bezodkladne informovať ÚNMS SR a orgán dohľadu, že zariadenie sprístupnené na trhu nespĺňa technické požiadavky; Informovať o pripravovanej zmene druhu opakovane použiteľného obalu najmenej tri mesiace pred vykonaním takejto zmeny;</t>
  </si>
  <si>
    <t>Prijímateľ, partner a osoba k nim majúca vzťah dodávateľa je povinná poskytnúť súčinnosť riadiacemu orgánu; Na základe vyžiadania dodať príslušné materiály a technickú dokumentáciu o meradle v štátnom jazyku; Povinnosť poskytnúť súčinnosť správe katastra pri revízii údajov katastra;</t>
  </si>
  <si>
    <t>Poskytnúť elektronickú verziu technickej dokumentácie do desiatich pracovných dní od doručenia žiadosti orgánu dohľadu nad trhom; Odovzdanie štatistických údajov spravodajskou jednotkou; Povinnosť zasielať zoznamy vydaných a zoznamy zrušených kvalifikovaných certifikátov;</t>
  </si>
  <si>
    <t>Povinnosť pri skončení činnosti, ktorá je predmetom registrácie, odovzdať úradu rozhodnutie o registrácii; Predloženie auditnej správy ako náhrady kontroly; Predkladať NBS výkaz o vykonávaní finančného sprostredkovania a výkaz o vykonávaní finančného poradenstva;</t>
  </si>
  <si>
    <t>Povinnosť podať žiadosť o akreditáciu; Žiadosť o schválenie systému odbornej prípravy zamestnancov držiteľov povolenia; Povinnosť podať žiadosť o povolenie na vypúšťanie skleníkových plynov do ovzdušia.</t>
  </si>
  <si>
    <t>Povinnosť vypracovať prevádzkový poriadok; Povinnosť zostaviť konsolidovanú účtovnú závierku; Povinnosť podať daňové priznanie k dani z motorových vozidiel; Vypracovanie písomného dokumentu o posúdení rizika pri všetkých činnostiach vykonávaných zamestnancami;</t>
  </si>
  <si>
    <t>Vykonávať pravidelné kontroly výrobnej činnosti na zistenie koncentrácie ťažkých kovov; Osoba, ktorá podpisuje návrh na zápis elektronickým podpisom, je povinná zabezpečiť overenie svojich osobných údajov na účely elektronického konania; Pred začiatkom spúšťania musí držiteľ povolenia skontrolovať pripravenosť jadrového zariadenia na spúšťanie tak, že preverí a protokolárne zaznamená splnenie kritérií úspešnosti pomontážnych skúšok systémov, konštrukcií a komponentov; Prehodnocovať a aktualizovať bezpečnostnú správu najmenej raz za päť rokov ako aj pri závažnej zmene v podniku</t>
  </si>
  <si>
    <t>Celkové náklady povinnosti (EUR)</t>
  </si>
  <si>
    <t>Administratívne náklady (EUR)</t>
  </si>
  <si>
    <t>Nepriame finančné náklady (EUR)</t>
  </si>
  <si>
    <t>Priame finančné náklady (EUR)</t>
  </si>
  <si>
    <t>S. r. o.</t>
  </si>
  <si>
    <t>Vplyvy (náklady) na celé podnikateľské prostredie</t>
  </si>
  <si>
    <t>Vplyvy (náklady) na celú kategóriu subjektov</t>
  </si>
  <si>
    <t>Vplyvy (náklady) na 1 podnikateľský subjekt</t>
  </si>
  <si>
    <t>Početnosť kategórie</t>
  </si>
  <si>
    <t>Kategória dotknutých subjektov</t>
  </si>
  <si>
    <t>OUT</t>
  </si>
  <si>
    <t>IN</t>
  </si>
  <si>
    <t>Druhy nákladov</t>
  </si>
  <si>
    <t>Priame finančné náklady okrem poplatkov</t>
  </si>
  <si>
    <t>Priame finančné náklady - poplatky</t>
  </si>
  <si>
    <t>Nepriame finančné náklady</t>
  </si>
  <si>
    <t>Administratívne náklady</t>
  </si>
  <si>
    <t>SPOLU</t>
  </si>
  <si>
    <t>Počet dotknutých subjektov v kategórii</t>
  </si>
  <si>
    <t xml:space="preserve">A. s. </t>
  </si>
  <si>
    <t>TYP NÁKLADOV</t>
  </si>
  <si>
    <t>Pôvod regulácie</t>
  </si>
  <si>
    <t>Celkom</t>
  </si>
  <si>
    <t xml:space="preserve"> Z toho</t>
  </si>
  <si>
    <t>In</t>
  </si>
  <si>
    <t>In MSP</t>
  </si>
  <si>
    <t xml:space="preserve">Definujte kategóriu dotkntutých subjektov, ktoré budú ovplyvnené predkladanou reguláciou. Pre každú jednotlivú kategóriu vyplňte toľko riadkov, koľko rôznych vplyvov budete analyzovať. </t>
  </si>
  <si>
    <t>Uveďte lokalizáciu časti zákona, ktorá obsahuje/definuje analyzovaný vplyv na podnikateľské prostredie.</t>
  </si>
  <si>
    <t>Poradové číslo</t>
  </si>
  <si>
    <t>Kategórie nákladov regulácie</t>
  </si>
  <si>
    <t>Časová náročnosť povinností</t>
  </si>
  <si>
    <t>Frekvencia plnenia povinností</t>
  </si>
  <si>
    <t>Metodika kalkulácie nákladov</t>
  </si>
  <si>
    <t>Popis stĺpca</t>
  </si>
  <si>
    <t>Povinnosť viesť evidenciu používaných určených meradiel s uvedením dátumov ich overenia; Povinnosť viesť samostatnú evidenciu o zmenách na jadrovom zariadení; Držiteľ povolenia vedie evidenciu odborne spôsobilých zamestnancov</t>
  </si>
  <si>
    <t>Vykonať inventarizáciu omamných a psychotropných látok do 31. decembra každého roka; Pri uzatvorení dohody o hmotnej zodpovednosti, pri jej zániku, pri preradení zamestnanca na inú prácu alebo na iné pracovisko, pri jeho preložení a pri skončení pracovného pomeru sa musí vykonať inventarizácia; Účtovná jednotka je povinná inventarizovať majetok, záväzky a rozdiel majetku a záväzkov;</t>
  </si>
  <si>
    <t>P.č.</t>
  </si>
  <si>
    <t>C. Nepriame finančné náklady</t>
  </si>
  <si>
    <t>D. Administratívne náklady</t>
  </si>
  <si>
    <t>Spolu = A+B+C+D</t>
  </si>
  <si>
    <t xml:space="preserve">Tabuľka č. 2: Výpočet vplyvov jednotlivých regulácií </t>
  </si>
  <si>
    <t>Kategória dotk. subjektov</t>
  </si>
  <si>
    <t>Na 1 podnikateľa (EUR)</t>
  </si>
  <si>
    <t>Zrozumiteľný a stručný opis regulácie (dôvod zvýšenia/zníženia nákladov na PP)</t>
  </si>
  <si>
    <t>Lokalizácia (§, ods.)</t>
  </si>
  <si>
    <t>Vplyv na 1 podnik. v €</t>
  </si>
  <si>
    <t>Vplyv na kategóriu dotk. subjektov v €</t>
  </si>
  <si>
    <r>
      <t xml:space="preserve">Pôvod regulácie: 
</t>
    </r>
    <r>
      <rPr>
        <sz val="10"/>
        <color rgb="FF000000"/>
        <rFont val="Times New Roman"/>
        <family val="1"/>
      </rPr>
      <t>SR/EÚ úplná harm./EÚ harm. s možnosťou voľby</t>
    </r>
  </si>
  <si>
    <t>Tabuľka č. 1: Zmeny nákladov v prepočte na podnikateľské prostredie, Vyhodnotenie pravidla 1in2out</t>
  </si>
  <si>
    <r>
      <rPr>
        <b/>
        <sz val="10"/>
        <rFont val="Arial"/>
        <family val="2"/>
      </rPr>
      <t xml:space="preserve">D. </t>
    </r>
    <r>
      <rPr>
        <b/>
        <sz val="10"/>
        <rFont val="Arial"/>
        <family val="2"/>
        <charset val="238"/>
      </rPr>
      <t>Administratívne náklady</t>
    </r>
    <r>
      <rPr>
        <sz val="10"/>
        <rFont val="Arial"/>
        <family val="2"/>
      </rPr>
      <t xml:space="preserve"> (EUR)</t>
    </r>
  </si>
  <si>
    <r>
      <rPr>
        <b/>
        <sz val="10"/>
        <rFont val="Arial"/>
        <family val="2"/>
        <charset val="238"/>
      </rPr>
      <t>C. Nepriame finančné náklady</t>
    </r>
    <r>
      <rPr>
        <sz val="10"/>
        <rFont val="Arial"/>
        <family val="2"/>
      </rPr>
      <t xml:space="preserve"> (EUR)</t>
    </r>
  </si>
  <si>
    <t>Výpočet vplyvov jednotlivých regulácií</t>
  </si>
  <si>
    <t>Tabuľky sa po vyplnení Kroku 1 - Kalkulačka vyplnia sami a môžu byť skopírované do Analýzy vplyvov na podnikateľské prostredie (PP)</t>
  </si>
  <si>
    <t>E. Vplyv na mikro, malé a stredné podn.</t>
  </si>
  <si>
    <t>VÝPOČET PRAVIDLA 1in2out:</t>
  </si>
  <si>
    <t>G. Náklady okrem výnimiek = B+C+D-F</t>
  </si>
  <si>
    <t>Zvýšenie nákladov v € na PP</t>
  </si>
  <si>
    <t>Zníženie nákladov v € na PP</t>
  </si>
  <si>
    <t>Účinnosť</t>
  </si>
  <si>
    <t>Počet dotknutých subjektov</t>
  </si>
  <si>
    <r>
      <t xml:space="preserve">Definujte kategóriu vplyvu/ vyberte jednu z možností:
- </t>
    </r>
    <r>
      <rPr>
        <b/>
        <sz val="10"/>
        <color theme="1"/>
        <rFont val="Arial"/>
        <family val="2"/>
        <charset val="238"/>
      </rPr>
      <t>Negatívny</t>
    </r>
    <r>
      <rPr>
        <sz val="10"/>
        <color theme="1"/>
        <rFont val="Arial"/>
        <family val="2"/>
      </rPr>
      <t xml:space="preserve"> - In - regulácia negatívne vplýva na podnikateľské prostredie
- </t>
    </r>
    <r>
      <rPr>
        <b/>
        <sz val="10"/>
        <color theme="1"/>
        <rFont val="Arial"/>
        <family val="2"/>
        <charset val="238"/>
      </rPr>
      <t>Pozitívny</t>
    </r>
    <r>
      <rPr>
        <sz val="10"/>
        <color theme="1"/>
        <rFont val="Arial"/>
        <family val="2"/>
      </rPr>
      <t xml:space="preserve"> - Out - regulácia pozitívne vplýva na podnikateľské prostredie, t.j. odstraňuje administratívnu záťaž, náklady, atď.</t>
    </r>
  </si>
  <si>
    <t>Druh vplyvu
In (zvyšuje náklady) / Out (znižuje náklady)</t>
  </si>
  <si>
    <t xml:space="preserve">ZMENY JEDNOTLIVÝCH TYPOV NÁKLADOV </t>
  </si>
  <si>
    <r>
      <t xml:space="preserve">Vyberte jednu z možností: </t>
    </r>
    <r>
      <rPr>
        <b/>
        <sz val="10"/>
        <color theme="1"/>
        <rFont val="Arial"/>
        <family val="2"/>
        <charset val="238"/>
      </rPr>
      <t>SK, EÚ úplná harmonizácia, EÚ harmonizácia - s možnosťou voľby</t>
    </r>
  </si>
  <si>
    <t>Výber z typických informačných povinností pre alternatívu č. 2 k administratívnym nákladom</t>
  </si>
  <si>
    <t>Vyplní MS Excel</t>
  </si>
  <si>
    <r>
      <t xml:space="preserve">Nepriame náklady: vyplňte, len ak regulácia zakladá nepriame náklady. V prvom stĺpci uveďte údaj na jedného podnikateľa. V druhom stĺpci vyberte jednu z možností frekvencie plnenia povinnosti podľa nižšie uvedenej tabuľky.
</t>
    </r>
    <r>
      <rPr>
        <i/>
        <sz val="10"/>
        <color theme="1"/>
        <rFont val="Arial"/>
        <family val="2"/>
        <charset val="238"/>
      </rPr>
      <t>Nepriame finančné náklady – sú náklady, ktoré musí podnikateľ vynaložiť pre účely zabezpečenia súladu výrobku, služieb, interných procesov, vybavenia prevádzky s požiadavkami regulácie (napr. náklady spojené so zabezpečením ochranných pracovných odevov, náklady na zabezpečenie pitného režimu, náklady na vybavenie prevádzky elektronickou registračnou pokladňou, náklady na získanie potrebných vedomostí nevyhnutných na dosiahnutie určitého diplomu alebo osvedčenia a iné).</t>
    </r>
  </si>
  <si>
    <r>
      <t xml:space="preserve">Aministratívne náklady: vyplňte, len ak regulácia zakladá administratívne náklady. Predkladateľ si vyberie z nasledovných alternatív:
alternatíva č. 1: expertný odhad (ak predkladateľ vie odhadnúť sám časovú náročnosť pre konkrétny administratívny úkon, alebo ak sa úkon nenachádza medzi 10 štandardnými typmi úkonov)
alternatíva č. 2: štandardná časová náročnosť v minútach (výber z 10 možností podľa nižšie uvedenej tabuľky). 
Frekvencia plnenia povinnosti: vyberte jednu z možností podľa nižšie uvedenej tabuľky.
</t>
    </r>
    <r>
      <rPr>
        <i/>
        <sz val="10"/>
        <color theme="1"/>
        <rFont val="Arial"/>
        <family val="2"/>
        <charset val="238"/>
      </rPr>
      <t xml:space="preserve">Administratívne náklady – náklady spojené s administratívnymi úkonmi pri plnení informačnej povinnosti, ktoré musí podnikateľ vykonať na zabezpečenie súladu s reguláciou. Ide o nákladové vyjadrenie času, ktorý strávi podnikateľ realizáciou konkrétnych činností </t>
    </r>
    <r>
      <rPr>
        <sz val="10"/>
        <color theme="1"/>
        <rFont val="Arial"/>
        <family val="2"/>
      </rPr>
      <t>vyžadovaných reguláciou  (napr. vypracovanie dokumentu, vedenie evidencie a archivácia, oznamovanie skutočností, predloženie dokladov, spracovanie žiadosti a iné).</t>
    </r>
  </si>
  <si>
    <t xml:space="preserve">Počet dotkn. subjektov </t>
  </si>
  <si>
    <t>In EU</t>
  </si>
  <si>
    <t>OUT EU</t>
  </si>
  <si>
    <t>Vplyv celkom</t>
  </si>
  <si>
    <t>Vplyv na 1 podnikateľa</t>
  </si>
  <si>
    <t>C.Nepriame finančné náklady</t>
  </si>
  <si>
    <t>D.Administratívne náklady</t>
  </si>
  <si>
    <t xml:space="preserve">Pôvod regulácie </t>
  </si>
  <si>
    <r>
      <t xml:space="preserve">D. </t>
    </r>
    <r>
      <rPr>
        <b/>
        <sz val="10"/>
        <rFont val="Arial"/>
        <family val="2"/>
        <charset val="238"/>
      </rPr>
      <t xml:space="preserve">Administratívne náklady </t>
    </r>
    <r>
      <rPr>
        <sz val="10"/>
        <rFont val="Arial"/>
        <family val="2"/>
      </rPr>
      <t>(EUR)</t>
    </r>
  </si>
  <si>
    <r>
      <t>C.</t>
    </r>
    <r>
      <rPr>
        <b/>
        <sz val="10"/>
        <rFont val="Arial"/>
        <family val="2"/>
        <charset val="238"/>
      </rPr>
      <t>Nepriame finančné náklady</t>
    </r>
    <r>
      <rPr>
        <sz val="10"/>
        <rFont val="Arial"/>
        <family val="2"/>
      </rPr>
      <t xml:space="preserve"> i (EUR)</t>
    </r>
  </si>
  <si>
    <t>Priame finančné náklady</t>
  </si>
  <si>
    <r>
      <t xml:space="preserve">Lokalizácia  
</t>
    </r>
    <r>
      <rPr>
        <sz val="9"/>
        <color theme="1"/>
        <rFont val="Arial"/>
        <family val="2"/>
        <charset val="238"/>
      </rPr>
      <t>(§, ods.)</t>
    </r>
  </si>
  <si>
    <r>
      <t>Pôvod regulácie</t>
    </r>
    <r>
      <rPr>
        <sz val="9"/>
        <color theme="1"/>
        <rFont val="Arial"/>
        <family val="2"/>
        <charset val="238"/>
      </rPr>
      <t>:
(SK/EÚ úplná harm./EÚ harm. s možnosťou voľby)</t>
    </r>
  </si>
  <si>
    <t>Mikro podniky</t>
  </si>
  <si>
    <t>Malé a stredné podniky</t>
  </si>
  <si>
    <t>Veľké podniky</t>
  </si>
  <si>
    <r>
      <t xml:space="preserve">Štandardizované časové náročnosti </t>
    </r>
    <r>
      <rPr>
        <b/>
        <sz val="8"/>
        <rFont val="Arial"/>
        <family val="2"/>
        <charset val="238"/>
      </rPr>
      <t>(vážený priemer)</t>
    </r>
    <r>
      <rPr>
        <b/>
        <sz val="9.5"/>
        <rFont val="Arial"/>
        <family val="2"/>
      </rPr>
      <t xml:space="preserve"> 
(min.)</t>
    </r>
  </si>
  <si>
    <t>Náklady regulácií na 1 podnikateľa</t>
  </si>
  <si>
    <t>Náklady regulácií na celé podnikateľské prostredie</t>
  </si>
  <si>
    <t>Priame a nepriame náklady regulácií na 1 podnikateľa</t>
  </si>
  <si>
    <t>Priame a nepriame náklady regulácií na celé podnikateľské prostredie</t>
  </si>
  <si>
    <t>Administratívne náklady regulácií na 1 podnikateľa</t>
  </si>
  <si>
    <t xml:space="preserve">Administratívne náklady regulácií na celé podnikateľské prostredie </t>
  </si>
  <si>
    <t>*Tarifa – pre zjednodušenie výpočtov vychádza z priemernej ceny práce v národnom hospodárstve za predchádzajúci rok (priemerná nominálna mesačná mzda zamestnanca v hospodárstve SR zverejňovaná Štatistickým úradom + odvody zamestnávateľa). V rámci Kalkulačky na ročnej báze aktualizuje toto pole Gestor – MH SR</t>
  </si>
  <si>
    <t>Celkové náklady regulácií na 1 podnikateľa:</t>
  </si>
  <si>
    <t>Celkové náklady regulácií na celé podnikateľské prostredie</t>
  </si>
  <si>
    <r>
      <t xml:space="preserve">ZMENY JEDNOTLIVÝCH TYPOV NÁKLADOV  </t>
    </r>
    <r>
      <rPr>
        <sz val="10"/>
        <rFont val="Arial"/>
        <family val="2"/>
      </rPr>
      <t>(vyplňte len tie, ktoré obsahuje daná regulácia)</t>
    </r>
  </si>
  <si>
    <r>
      <t xml:space="preserve">Druh vplyvu
</t>
    </r>
    <r>
      <rPr>
        <sz val="10"/>
        <color rgb="FF000000"/>
        <rFont val="Times New Roman"/>
        <family val="1"/>
        <charset val="238"/>
      </rPr>
      <t>In (zvyšuje náklady) / 
Out (znižuje náklady)</t>
    </r>
  </si>
  <si>
    <t>Predloženie dokladu/dokumentu elektronicky</t>
  </si>
  <si>
    <r>
      <t xml:space="preserve">Číslo normy
</t>
    </r>
    <r>
      <rPr>
        <sz val="10"/>
        <color theme="1"/>
        <rFont val="Arial"/>
        <family val="2"/>
        <charset val="238"/>
      </rPr>
      <t>(zákona, vyhlášky a pod.)</t>
    </r>
  </si>
  <si>
    <t>Účinnosť
regulácie</t>
  </si>
  <si>
    <t>Účinnosť regulácie</t>
  </si>
  <si>
    <t>Uveďte dátum a rok, odkedy má byť daná regulácia účinná.</t>
  </si>
  <si>
    <t xml:space="preserve">Počet subjektov spolu </t>
  </si>
  <si>
    <t>Počet subjektov MSP</t>
  </si>
  <si>
    <t>Počet dotknutých subjektov MSP</t>
  </si>
  <si>
    <t>Uveďte počet dotknutých subjektov v posudzovanej kategórii. Ak údaj nemáte k dispozícii, uveďte N/A.</t>
  </si>
  <si>
    <t>Uveďte počet dotknutých subjektov z veľkostnej kategórie mikro, malé a stredné podniky (kategóriu MSP tvoria podniky, ktoré zamestnávajú menej ako 250 osôb a ktorých ročný obrat nepresahuje 50 miliónov eur a/alebo celková ročná bilančná suma neprevyšuje 43 miliónov eur). Ak údaj nemáte k dispozícii, uveďte N/A.</t>
  </si>
  <si>
    <t>na MSP</t>
  </si>
  <si>
    <r>
      <t xml:space="preserve">Výber frekvencie plnenia povinností pre </t>
    </r>
    <r>
      <rPr>
        <b/>
        <i/>
        <sz val="9.5"/>
        <color rgb="FF000000"/>
        <rFont val="Arial"/>
        <family val="2"/>
        <charset val="238"/>
      </rPr>
      <t>nepriame finančné náklady</t>
    </r>
    <r>
      <rPr>
        <i/>
        <sz val="9.5"/>
        <color rgb="FF000000"/>
        <rFont val="Arial"/>
        <family val="2"/>
      </rPr>
      <t xml:space="preserve"> a </t>
    </r>
    <r>
      <rPr>
        <b/>
        <i/>
        <sz val="9.5"/>
        <color rgb="FF000000"/>
        <rFont val="Arial"/>
        <family val="2"/>
        <charset val="238"/>
      </rPr>
      <t>administratívne náklady</t>
    </r>
  </si>
  <si>
    <t xml:space="preserve">Ostatné stĺpce vyznačené šedou farbou nevypĺňa predkladateľ, vypočíta ich MS Excel. </t>
  </si>
  <si>
    <t>Vysvetlivky  metodiky a postupu výpočtu:</t>
  </si>
  <si>
    <r>
      <t xml:space="preserve">Kalkulačka nákladov regulácie sa opiera o metodiku </t>
    </r>
    <r>
      <rPr>
        <b/>
        <sz val="10"/>
        <rFont val="Arial"/>
        <family val="2"/>
        <charset val="238"/>
      </rPr>
      <t>Štandardného nákladového modelu (SCM)</t>
    </r>
    <r>
      <rPr>
        <sz val="10"/>
        <rFont val="Arial"/>
        <family val="2"/>
      </rPr>
      <t>. Jednotlivé položky sú kalkulované na základe nižšie uvedených princípov:</t>
    </r>
  </si>
  <si>
    <t>Rozdeľte materiál na jednotlivé regulácie. Výstižne pomenujte analyzovaný vplyv na podnikateľské prostredie.</t>
  </si>
  <si>
    <t>Identifikujte typy nákladov, ktoré mení regulácia. Vyplňte len tie náklady, ktoré daná regulácia obsahuje. Zmeny v pokutách a sankciách sa v tejto časti nekvantifikujú, ich vplyv na PP sa opíše v Analýze vplyvov v časti 3.4 Iné vplyvy. Vypočítajte jednotlivé typy nákladov regulácie.</t>
  </si>
  <si>
    <r>
      <t xml:space="preserve">Priame náklady: uveďte len ak regulácia zakladá/upravuje výšku nákladov pre dane, odvody a clá. Použite údaje z analýzy vplyvov na rozpočet verejnej správy (tabuľka č. 3). Ide o ročný vplyv na kategóriu dotknutých subjektov v EUR.
</t>
    </r>
    <r>
      <rPr>
        <i/>
        <sz val="10"/>
        <color theme="1"/>
        <rFont val="Arial"/>
        <family val="2"/>
        <charset val="238"/>
      </rPr>
      <t xml:space="preserve">Priame finančné náklady okrem poplatkov  – sú odvodené z konkrétnej priamej povinnosti previesť určitú sumu peňazí predovšetkým štátu alebo príslušnému orgánu verejnej správy, okrem poplatkov (odvody, dane, clá a iné). </t>
    </r>
  </si>
  <si>
    <r>
      <t xml:space="preserve">Zrozumiteľný a stručný opis regulácie </t>
    </r>
    <r>
      <rPr>
        <sz val="10"/>
        <color theme="1"/>
        <rFont val="Arial"/>
        <family val="2"/>
        <charset val="238"/>
      </rPr>
      <t xml:space="preserve">
(dôvod zvýšenia/zníženia nákladov na PP)</t>
    </r>
  </si>
  <si>
    <t>Počet dotkn. subjektov 
MSP</t>
  </si>
  <si>
    <t xml:space="preserve">vyberte  </t>
  </si>
  <si>
    <t>A.Dane, odvody, clá a poplatky, ktorých cieľom je znižovať negatívne externality</t>
  </si>
  <si>
    <t>B. Iné poplatky</t>
  </si>
  <si>
    <r>
      <t>F. Úplná harmonizácia</t>
    </r>
    <r>
      <rPr>
        <i/>
        <sz val="10"/>
        <color theme="1"/>
        <rFont val="Times New Roman"/>
        <family val="1"/>
        <charset val="238"/>
      </rPr>
      <t xml:space="preserve"> práva</t>
    </r>
    <r>
      <rPr>
        <i/>
        <sz val="10"/>
        <color theme="1"/>
        <rFont val="Times New Roman"/>
        <family val="1"/>
      </rPr>
      <t xml:space="preserve"> EÚ
</t>
    </r>
    <r>
      <rPr>
        <i/>
        <sz val="8"/>
        <color rgb="FFFF0000"/>
        <rFont val="Times New Roman"/>
        <family val="1"/>
        <charset val="238"/>
      </rPr>
      <t>(okrem daní, odvodov, ciel a poplatkov, ktorých cieľom je znižovať negatívne externality)</t>
    </r>
  </si>
  <si>
    <t>A. Dane, odvody, clá a poplatky, ktorých cieľom je znižovať negatívne externality (ročný vplyv na kategóriu v EUR)</t>
  </si>
  <si>
    <t>SK</t>
  </si>
  <si>
    <t>EÚ harmonizácia s možnosťou voľby</t>
  </si>
  <si>
    <t>EÚ úplná harmonizácia</t>
  </si>
  <si>
    <t>Prepočet v prípade "N"</t>
  </si>
  <si>
    <t>úplná harmonizácia bez A</t>
  </si>
  <si>
    <r>
      <rPr>
        <b/>
        <sz val="11"/>
        <color theme="1"/>
        <rFont val="Arial"/>
        <family val="2"/>
        <charset val="238"/>
      </rPr>
      <t>C. Nepriame finančné náklady</t>
    </r>
    <r>
      <rPr>
        <sz val="10"/>
        <color theme="1"/>
        <rFont val="Arial"/>
        <family val="2"/>
        <charset val="238"/>
      </rPr>
      <t xml:space="preserve"> 
</t>
    </r>
  </si>
  <si>
    <r>
      <t>A.Dane, odvody, clá a poplatky</t>
    </r>
    <r>
      <rPr>
        <sz val="10"/>
        <color theme="1"/>
        <rFont val="Arial"/>
        <family val="2"/>
        <charset val="238"/>
      </rPr>
      <t>, ktorých cieľom je znižovať negatívne externality</t>
    </r>
    <r>
      <rPr>
        <b/>
        <sz val="10"/>
        <color theme="1"/>
        <rFont val="Arial"/>
        <family val="2"/>
        <charset val="238"/>
      </rPr>
      <t xml:space="preserve">
</t>
    </r>
    <r>
      <rPr>
        <sz val="9"/>
        <color theme="1"/>
        <rFont val="Arial"/>
        <family val="2"/>
        <charset val="238"/>
      </rPr>
      <t>(ročný vplyv na kategóriu dotkn. sub. v EUR)</t>
    </r>
  </si>
  <si>
    <r>
      <t xml:space="preserve">B. Iné poplatky
</t>
    </r>
    <r>
      <rPr>
        <sz val="9"/>
        <color theme="1"/>
        <rFont val="Arial"/>
        <family val="2"/>
        <charset val="238"/>
      </rPr>
      <t>(ročný vplyv na kategóriu dotkn. sub. v EUR)</t>
    </r>
  </si>
  <si>
    <r>
      <rPr>
        <b/>
        <sz val="10"/>
        <color theme="1"/>
        <rFont val="Arial"/>
        <family val="2"/>
        <charset val="238"/>
      </rPr>
      <t xml:space="preserve">Alternatíva 1: </t>
    </r>
    <r>
      <rPr>
        <sz val="10"/>
        <color theme="1"/>
        <rFont val="Arial"/>
        <family val="2"/>
        <charset val="238"/>
      </rPr>
      <t xml:space="preserve">
</t>
    </r>
    <r>
      <rPr>
        <sz val="9"/>
        <color theme="1"/>
        <rFont val="Arial"/>
        <family val="2"/>
        <charset val="238"/>
      </rPr>
      <t>Expertný odhad trvania povinností (min.)</t>
    </r>
  </si>
  <si>
    <r>
      <rPr>
        <b/>
        <sz val="10"/>
        <color theme="1"/>
        <rFont val="Arial"/>
        <family val="2"/>
        <charset val="238"/>
      </rPr>
      <t>Alternatíva 2:</t>
    </r>
    <r>
      <rPr>
        <sz val="10"/>
        <color theme="1"/>
        <rFont val="Arial"/>
        <family val="2"/>
        <charset val="238"/>
      </rPr>
      <t xml:space="preserve"> 
</t>
    </r>
    <r>
      <rPr>
        <sz val="9"/>
        <color theme="1"/>
        <rFont val="Arial"/>
        <family val="2"/>
        <charset val="238"/>
      </rPr>
      <t>Štandardná časová náročnosť  (min.)</t>
    </r>
  </si>
  <si>
    <r>
      <t xml:space="preserve">F. Úplná harmonizácia práva EÚ
</t>
    </r>
    <r>
      <rPr>
        <i/>
        <sz val="8"/>
        <color theme="1"/>
        <rFont val="Times New Roman"/>
        <family val="1"/>
      </rPr>
      <t>(okrem daní, odvodov, ciel a poplatkov, ktorých cieľom je znižovať negatívne externality)</t>
    </r>
  </si>
  <si>
    <r>
      <t xml:space="preserve">Počet dotkn. subjektov spolu
</t>
    </r>
    <r>
      <rPr>
        <sz val="9"/>
        <color theme="1"/>
        <rFont val="Arial"/>
        <family val="2"/>
        <charset val="238"/>
      </rPr>
      <t>(v prípade objektívnej nedostupnosti údaja použite expertný odhad, alebo uveďte "N")</t>
    </r>
  </si>
  <si>
    <r>
      <t xml:space="preserve">Počet dotkn. subjektov MSP 
</t>
    </r>
    <r>
      <rPr>
        <sz val="9"/>
        <color theme="1"/>
        <rFont val="Arial"/>
        <family val="2"/>
        <charset val="238"/>
      </rPr>
      <t>(v prípade objektívnej nedostupnosti údaja použite expertný odhad, alebo uveďte "N")</t>
    </r>
  </si>
  <si>
    <t>Názvy stĺpcov s červeným trojuholníkom vpravo hore obsahujú nápovedu</t>
  </si>
  <si>
    <t>Out</t>
  </si>
  <si>
    <t>Out MSP</t>
  </si>
  <si>
    <t>vplyv na celé podnikateľské prostredie</t>
  </si>
  <si>
    <t>z kalkulačky</t>
  </si>
  <si>
    <t>z tab. 1</t>
  </si>
  <si>
    <t>diff musí byť '0'</t>
  </si>
  <si>
    <r>
      <t xml:space="preserve">Druh vplyvu
</t>
    </r>
    <r>
      <rPr>
        <sz val="9"/>
        <color theme="1"/>
        <rFont val="Arial"/>
        <family val="2"/>
        <charset val="238"/>
      </rPr>
      <t>In (zvyšuje náklady) / 
Out (znižuje náklady)</t>
    </r>
  </si>
  <si>
    <r>
      <rPr>
        <b/>
        <sz val="10"/>
        <rFont val="Arial"/>
        <family val="2"/>
      </rPr>
      <t>Priame finančné náklady
A. Dane, odvody, clá</t>
    </r>
    <r>
      <rPr>
        <sz val="10"/>
        <rFont val="Arial"/>
        <family val="2"/>
      </rPr>
      <t xml:space="preserve">  </t>
    </r>
    <r>
      <rPr>
        <b/>
        <sz val="10"/>
        <rFont val="Arial"/>
        <family val="2"/>
      </rPr>
      <t xml:space="preserve">a poplatky, </t>
    </r>
    <r>
      <rPr>
        <sz val="10"/>
        <rFont val="Arial"/>
        <family val="2"/>
      </rPr>
      <t>ktorých cieľom je znižovať negatívne externality</t>
    </r>
    <r>
      <rPr>
        <b/>
        <sz val="10"/>
        <rFont val="Arial"/>
        <family val="2"/>
      </rPr>
      <t xml:space="preserve"> </t>
    </r>
    <r>
      <rPr>
        <sz val="10"/>
        <rFont val="Arial"/>
        <family val="2"/>
      </rPr>
      <t>(EUR)</t>
    </r>
  </si>
  <si>
    <r>
      <rPr>
        <b/>
        <sz val="10"/>
        <rFont val="Arial"/>
        <family val="2"/>
      </rPr>
      <t xml:space="preserve">Priame finančné náklady 
B. Iné poplatky 
</t>
    </r>
    <r>
      <rPr>
        <sz val="10"/>
        <rFont val="Arial"/>
        <family val="2"/>
      </rPr>
      <t>(EUR)</t>
    </r>
  </si>
  <si>
    <r>
      <t xml:space="preserve">Frekvencia plnenia povinnosti
</t>
    </r>
    <r>
      <rPr>
        <b/>
        <i/>
        <sz val="10"/>
        <rFont val="Arial"/>
        <family val="2"/>
        <charset val="238"/>
      </rPr>
      <t>(koeficient)</t>
    </r>
  </si>
  <si>
    <t>Lokalizácia
(§, ods.)</t>
  </si>
  <si>
    <r>
      <t xml:space="preserve">Číslo normy
</t>
    </r>
    <r>
      <rPr>
        <sz val="10"/>
        <color rgb="FF000000"/>
        <rFont val="Times New Roman"/>
        <family val="1"/>
      </rPr>
      <t>(zákona, vyhlášky a pod.)</t>
    </r>
  </si>
  <si>
    <r>
      <t xml:space="preserve">Druh vplyvu
</t>
    </r>
    <r>
      <rPr>
        <sz val="10"/>
        <color rgb="FF000000"/>
        <rFont val="Times New Roman"/>
        <family val="1"/>
      </rPr>
      <t>In (zvyšuje náklady) / 
Out (znižuje náklady)</t>
    </r>
  </si>
  <si>
    <t>Priemerná cena práce v EUR za rok 2021 (priemerná mesačná mzda + odvody) =</t>
  </si>
  <si>
    <t>B. Iné poplatky (ročný vplyv na kategóriu dotknutých subjektov v EUR)</t>
  </si>
  <si>
    <r>
      <t xml:space="preserve">Priame náklady: uveďte len ak regulácia zakladá/upravuje výšku nákladov pre poplatky. Použite údaje z analýzy vplyvov na rozpočet verejnej správy (tabuľka č. 3). V tejto časti tiež uveďte očakávané zvýšenie poplatkov inštitúciám, ktoré nie sú súčasťou rozpočtu verejnej správy (napr. komory, asociácie atď.).
</t>
    </r>
    <r>
      <rPr>
        <i/>
        <sz val="10"/>
        <color theme="1"/>
        <rFont val="Arial"/>
        <family val="2"/>
        <charset val="238"/>
      </rPr>
      <t xml:space="preserve">
Priame finančné náklady poplatky – poplatky štátu alebo príslušnému orgánu verejnej správy (napr. poplatok za vystavenie stavebného povolenia, poplatok pre SOZA a iné).</t>
    </r>
  </si>
  <si>
    <r>
      <rPr>
        <b/>
        <sz val="10"/>
        <color theme="1"/>
        <rFont val="Arial"/>
        <family val="2"/>
        <charset val="238"/>
      </rPr>
      <t>D. Administratívne náklady</t>
    </r>
    <r>
      <rPr>
        <sz val="10"/>
        <color theme="1"/>
        <rFont val="Arial"/>
        <family val="2"/>
        <charset val="238"/>
      </rPr>
      <t xml:space="preserve"> 
(časová náročnosť povinnosti)
</t>
    </r>
    <r>
      <rPr>
        <i/>
        <sz val="10"/>
        <color theme="1"/>
        <rFont val="Arial"/>
        <family val="2"/>
        <charset val="238"/>
      </rPr>
      <t xml:space="preserve">Vyplňte </t>
    </r>
    <r>
      <rPr>
        <i/>
        <u/>
        <sz val="10"/>
        <color theme="1"/>
        <rFont val="Arial"/>
        <family val="2"/>
        <charset val="238"/>
      </rPr>
      <t>len jednu</t>
    </r>
    <r>
      <rPr>
        <i/>
        <sz val="10"/>
        <color theme="1"/>
        <rFont val="Arial"/>
        <family val="2"/>
        <charset val="238"/>
      </rPr>
      <t xml:space="preserve"> z alternatív 1 alebo 2</t>
    </r>
  </si>
  <si>
    <t>Oprávnenie vykonávať zaručenú konverziu pri výkone bankovej činnosti</t>
  </si>
  <si>
    <t>305/2013 Z. z.</t>
  </si>
  <si>
    <t>§ 35 ods. 3 písm. f)</t>
  </si>
  <si>
    <t>banka a pobočka zahraničnej banky</t>
  </si>
  <si>
    <t>N</t>
  </si>
  <si>
    <t>Out (znižuje náklady)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</si>
</sst>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_(* #,##0_);_(* \(#,##0\);_(* &quot;-&quot;??_);_(@_)"/>
    <numFmt numFmtId="167" formatCode="dd/mm/yy"/>
  </numFmts>
  <fonts count="79" x14ac:knownFonts="1">
    <font>
      <sz val="10"/>
      <color theme="1"/>
      <name val="Arial"/>
      <family val="2"/>
    </font>
    <font>
      <sz val="11"/>
      <color theme="1"/>
      <name val="Calibri"/>
      <family val="2"/>
      <charset val="238"/>
      <scheme val="minor"/>
    </font>
    <font>
      <sz val="11"/>
      <color theme="1"/>
      <name val="Calibri"/>
      <family val="2"/>
      <scheme val="minor"/>
    </font>
    <font>
      <sz val="10"/>
      <name val="Arial"/>
      <family val="2"/>
      <charset val="238"/>
    </font>
    <font>
      <sz val="11"/>
      <color theme="1"/>
      <name val="Calibri"/>
      <family val="2"/>
      <charset val="238"/>
      <scheme val="minor"/>
    </font>
    <font>
      <b/>
      <sz val="10"/>
      <color theme="0"/>
      <name val="Arial"/>
      <family val="2"/>
    </font>
    <font>
      <b/>
      <i/>
      <sz val="10"/>
      <color theme="0"/>
      <name val="Arial"/>
      <family val="2"/>
    </font>
    <font>
      <b/>
      <sz val="10"/>
      <name val="Arial"/>
      <family val="2"/>
    </font>
    <font>
      <sz val="10"/>
      <name val="Arial"/>
      <family val="2"/>
    </font>
    <font>
      <sz val="10"/>
      <color theme="0"/>
      <name val="Arial"/>
      <family val="2"/>
    </font>
    <font>
      <i/>
      <sz val="10"/>
      <color theme="0"/>
      <name val="Arial"/>
      <family val="2"/>
    </font>
    <font>
      <i/>
      <sz val="10"/>
      <name val="Arial"/>
      <family val="2"/>
    </font>
    <font>
      <sz val="10"/>
      <color theme="1"/>
      <name val="Arial"/>
      <family val="2"/>
    </font>
    <font>
      <sz val="9.5"/>
      <color rgb="FF000000"/>
      <name val="Arial"/>
      <family val="2"/>
    </font>
    <font>
      <i/>
      <sz val="9.5"/>
      <color rgb="FF000000"/>
      <name val="Arial"/>
      <family val="2"/>
    </font>
    <font>
      <sz val="10"/>
      <color theme="0"/>
      <name val="Arial"/>
      <family val="2"/>
      <charset val="238"/>
    </font>
    <font>
      <b/>
      <sz val="11"/>
      <color theme="0"/>
      <name val="Arial"/>
      <family val="2"/>
      <charset val="238"/>
    </font>
    <font>
      <b/>
      <sz val="10"/>
      <color rgb="FF00B0F0"/>
      <name val="Arial"/>
      <family val="2"/>
    </font>
    <font>
      <b/>
      <i/>
      <sz val="10"/>
      <color rgb="FF00B0F0"/>
      <name val="Arial"/>
      <family val="2"/>
    </font>
    <font>
      <b/>
      <sz val="10"/>
      <color rgb="FF77AC00"/>
      <name val="Arial"/>
      <family val="2"/>
    </font>
    <font>
      <b/>
      <i/>
      <sz val="10"/>
      <color rgb="FF77AC00"/>
      <name val="Arial"/>
      <family val="2"/>
    </font>
    <font>
      <b/>
      <sz val="10"/>
      <color rgb="FF00B0F0"/>
      <name val="Arial"/>
      <family val="2"/>
      <charset val="238"/>
    </font>
    <font>
      <b/>
      <sz val="10"/>
      <color rgb="FF77AC00"/>
      <name val="Arial"/>
      <family val="2"/>
      <charset val="238"/>
    </font>
    <font>
      <b/>
      <sz val="10"/>
      <color rgb="FF000000"/>
      <name val="Arial"/>
      <family val="2"/>
    </font>
    <font>
      <i/>
      <sz val="8"/>
      <color rgb="FF000000"/>
      <name val="Arial"/>
      <family val="2"/>
    </font>
    <font>
      <i/>
      <sz val="8"/>
      <name val="Arial"/>
      <family val="2"/>
    </font>
    <font>
      <sz val="8"/>
      <color theme="1"/>
      <name val="Arial"/>
      <family val="2"/>
    </font>
    <font>
      <b/>
      <sz val="10"/>
      <color theme="1"/>
      <name val="Arial"/>
      <family val="2"/>
    </font>
    <font>
      <b/>
      <sz val="11"/>
      <color theme="1"/>
      <name val="Calibri"/>
      <family val="2"/>
      <charset val="238"/>
      <scheme val="minor"/>
    </font>
    <font>
      <i/>
      <sz val="11"/>
      <color theme="1"/>
      <name val="Calibri"/>
      <family val="2"/>
      <charset val="238"/>
      <scheme val="minor"/>
    </font>
    <font>
      <b/>
      <sz val="11"/>
      <name val="Calibri"/>
      <family val="2"/>
      <charset val="238"/>
      <scheme val="minor"/>
    </font>
    <font>
      <b/>
      <sz val="14"/>
      <color theme="0"/>
      <name val="Calibri"/>
      <family val="2"/>
      <charset val="238"/>
      <scheme val="minor"/>
    </font>
    <font>
      <sz val="12"/>
      <color theme="1"/>
      <name val="Calibri"/>
      <family val="2"/>
      <charset val="238"/>
      <scheme val="minor"/>
    </font>
    <font>
      <b/>
      <sz val="10"/>
      <color theme="1"/>
      <name val="Arial"/>
      <family val="2"/>
      <charset val="238"/>
    </font>
    <font>
      <b/>
      <sz val="10"/>
      <name val="Arial"/>
      <family val="2"/>
      <charset val="238"/>
    </font>
    <font>
      <b/>
      <sz val="14"/>
      <name val="Arial"/>
      <family val="2"/>
    </font>
    <font>
      <i/>
      <sz val="10"/>
      <color theme="1"/>
      <name val="Arial"/>
      <family val="2"/>
      <charset val="238"/>
    </font>
    <font>
      <b/>
      <sz val="9.5"/>
      <name val="Arial"/>
      <family val="2"/>
    </font>
    <font>
      <i/>
      <sz val="10"/>
      <color rgb="FFFF0000"/>
      <name val="Arial"/>
      <family val="2"/>
    </font>
    <font>
      <i/>
      <sz val="11"/>
      <color theme="1"/>
      <name val="Times New Roman"/>
      <family val="1"/>
    </font>
    <font>
      <b/>
      <i/>
      <sz val="10"/>
      <color theme="1"/>
      <name val="Times New Roman"/>
      <family val="1"/>
    </font>
    <font>
      <b/>
      <sz val="10"/>
      <color rgb="FF000000"/>
      <name val="Times New Roman"/>
      <family val="1"/>
    </font>
    <font>
      <sz val="10"/>
      <color theme="1"/>
      <name val="Times New Roman"/>
      <family val="1"/>
    </font>
    <font>
      <i/>
      <sz val="10"/>
      <color theme="1"/>
      <name val="Times New Roman"/>
      <family val="1"/>
    </font>
    <font>
      <b/>
      <sz val="10"/>
      <color theme="1"/>
      <name val="Times New Roman"/>
      <family val="1"/>
    </font>
    <font>
      <b/>
      <sz val="12"/>
      <color theme="1"/>
      <name val="Times New Roman"/>
      <family val="1"/>
    </font>
    <font>
      <sz val="12"/>
      <color theme="1"/>
      <name val="Times New Roman"/>
      <family val="1"/>
    </font>
    <font>
      <sz val="10"/>
      <color rgb="FF000000"/>
      <name val="Times New Roman"/>
      <family val="1"/>
    </font>
    <font>
      <sz val="9"/>
      <color indexed="81"/>
      <name val="Segoe UI"/>
      <family val="2"/>
    </font>
    <font>
      <b/>
      <sz val="16"/>
      <name val="Times New Roman"/>
      <family val="1"/>
    </font>
    <font>
      <sz val="9"/>
      <color indexed="81"/>
      <name val="Segoe UI"/>
      <family val="2"/>
      <charset val="238"/>
    </font>
    <font>
      <b/>
      <sz val="14"/>
      <color theme="1"/>
      <name val="Arial"/>
      <family val="2"/>
      <charset val="238"/>
    </font>
    <font>
      <sz val="11"/>
      <color rgb="FFFF0000"/>
      <name val="Calibri"/>
      <family val="2"/>
      <scheme val="minor"/>
    </font>
    <font>
      <b/>
      <sz val="10"/>
      <color rgb="FFFF0000"/>
      <name val="Arial"/>
      <family val="2"/>
    </font>
    <font>
      <sz val="10"/>
      <color rgb="FFFF0000"/>
      <name val="Arial"/>
      <family val="2"/>
    </font>
    <font>
      <sz val="10"/>
      <color rgb="FF000000"/>
      <name val="Times New Roman"/>
      <family val="1"/>
      <charset val="238"/>
    </font>
    <font>
      <sz val="9"/>
      <color theme="1"/>
      <name val="Arial"/>
      <family val="2"/>
      <charset val="238"/>
    </font>
    <font>
      <i/>
      <sz val="9"/>
      <name val="Arial"/>
      <family val="2"/>
    </font>
    <font>
      <sz val="9"/>
      <name val="Arial"/>
      <family val="2"/>
    </font>
    <font>
      <sz val="10"/>
      <color theme="1"/>
      <name val="Arial"/>
      <family val="2"/>
      <charset val="238"/>
    </font>
    <font>
      <b/>
      <sz val="8"/>
      <name val="Arial"/>
      <family val="2"/>
      <charset val="238"/>
    </font>
    <font>
      <b/>
      <sz val="12"/>
      <color rgb="FF00A1DE"/>
      <name val="Arial"/>
      <family val="2"/>
    </font>
    <font>
      <i/>
      <sz val="10"/>
      <color theme="1"/>
      <name val="Times New Roman"/>
      <family val="1"/>
      <charset val="238"/>
    </font>
    <font>
      <b/>
      <i/>
      <sz val="9.5"/>
      <color rgb="FF000000"/>
      <name val="Arial"/>
      <family val="2"/>
      <charset val="238"/>
    </font>
    <font>
      <b/>
      <sz val="16"/>
      <name val="Arial"/>
      <family val="2"/>
      <charset val="238"/>
    </font>
    <font>
      <b/>
      <sz val="12"/>
      <name val="Arial"/>
      <family val="2"/>
    </font>
    <font>
      <sz val="10"/>
      <color theme="0" tint="-0.499984740745262"/>
      <name val="Arial"/>
      <family val="2"/>
    </font>
    <font>
      <b/>
      <sz val="10"/>
      <color theme="0" tint="-0.499984740745262"/>
      <name val="Arial"/>
      <family val="2"/>
    </font>
    <font>
      <i/>
      <sz val="10"/>
      <color rgb="FFFF0000"/>
      <name val="Times New Roman"/>
      <family val="1"/>
    </font>
    <font>
      <i/>
      <sz val="8"/>
      <color rgb="FFFF0000"/>
      <name val="Times New Roman"/>
      <family val="1"/>
      <charset val="238"/>
    </font>
    <font>
      <sz val="8"/>
      <color theme="1"/>
      <name val="Times New Roman"/>
      <family val="1"/>
    </font>
    <font>
      <b/>
      <sz val="9"/>
      <color indexed="81"/>
      <name val="Segoe UI"/>
      <family val="2"/>
      <charset val="238"/>
    </font>
    <font>
      <b/>
      <sz val="10"/>
      <color theme="1"/>
      <name val="Times New Roman"/>
      <family val="1"/>
      <charset val="238"/>
    </font>
    <font>
      <b/>
      <sz val="11"/>
      <color theme="1"/>
      <name val="Arial"/>
      <family val="2"/>
      <charset val="238"/>
    </font>
    <font>
      <i/>
      <sz val="8"/>
      <color theme="1"/>
      <name val="Times New Roman"/>
      <family val="1"/>
    </font>
    <font>
      <b/>
      <sz val="14"/>
      <color rgb="FFFF0000"/>
      <name val="Arial"/>
      <family val="2"/>
      <charset val="238"/>
    </font>
    <font>
      <i/>
      <sz val="10"/>
      <name val="Arial"/>
      <family val="2"/>
      <charset val="238"/>
    </font>
    <font>
      <b/>
      <i/>
      <sz val="10"/>
      <name val="Arial"/>
      <family val="2"/>
      <charset val="238"/>
    </font>
    <font>
      <i/>
      <u/>
      <sz val="10"/>
      <color theme="1"/>
      <name val="Arial"/>
      <family val="2"/>
      <charset val="238"/>
    </font>
  </fonts>
  <fills count="18">
    <fill>
      <patternFill patternType="none"/>
    </fill>
    <fill>
      <patternFill patternType="gray125"/>
    </fill>
    <fill>
      <patternFill patternType="solid">
        <fgColor theme="0"/>
        <bgColor indexed="64"/>
      </patternFill>
    </fill>
    <fill>
      <patternFill patternType="solid">
        <fgColor rgb="FF00A1DE"/>
        <bgColor indexed="64"/>
      </patternFill>
    </fill>
    <fill>
      <patternFill patternType="solid">
        <fgColor rgb="FFDCDCDC"/>
        <bgColor indexed="64"/>
      </patternFill>
    </fill>
    <fill>
      <patternFill patternType="solid">
        <fgColor rgb="FF8C8C8C"/>
        <bgColor indexed="64"/>
      </patternFill>
    </fill>
    <fill>
      <patternFill patternType="solid">
        <fgColor rgb="FFEAF7FC"/>
        <bgColor indexed="64"/>
      </patternFill>
    </fill>
    <fill>
      <patternFill patternType="solid">
        <fgColor rgb="FFFBFEDE"/>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rgb="FF77AC0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BFBFBF"/>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rgb="FF00A1DE"/>
      </left>
      <right style="thin">
        <color rgb="FF00A1DE"/>
      </right>
      <top style="thin">
        <color rgb="FF00A1DE"/>
      </top>
      <bottom style="thin">
        <color rgb="FF00A1DE"/>
      </bottom>
      <diagonal/>
    </border>
    <border>
      <left style="thin">
        <color rgb="FF00A1DE"/>
      </left>
      <right/>
      <top/>
      <bottom/>
      <diagonal/>
    </border>
    <border>
      <left style="thin">
        <color indexed="64"/>
      </left>
      <right style="thin">
        <color indexed="64"/>
      </right>
      <top/>
      <bottom style="thin">
        <color indexed="64"/>
      </bottom>
      <diagonal/>
    </border>
    <border>
      <left/>
      <right style="thin">
        <color rgb="FF8C8C8C"/>
      </right>
      <top style="thin">
        <color rgb="FF8C8C8C"/>
      </top>
      <bottom style="thin">
        <color rgb="FF8C8C8C"/>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rgb="FFBEE100"/>
      </left>
      <right style="thin">
        <color rgb="FFBEE100"/>
      </right>
      <top style="thin">
        <color rgb="FFBEE100"/>
      </top>
      <bottom style="thin">
        <color rgb="FFBEE1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tint="-0.499984740745262"/>
      </right>
      <top style="thin">
        <color theme="0" tint="-0.499984740745262"/>
      </top>
      <bottom style="thin">
        <color theme="0"/>
      </bottom>
      <diagonal/>
    </border>
    <border>
      <left style="thin">
        <color theme="0"/>
      </left>
      <right style="thin">
        <color theme="0" tint="-0.499984740745262"/>
      </right>
      <top style="thin">
        <color theme="0"/>
      </top>
      <bottom style="thin">
        <color theme="0"/>
      </bottom>
      <diagonal/>
    </border>
    <border>
      <left style="thin">
        <color rgb="FF8C8C8C"/>
      </left>
      <right style="thin">
        <color theme="0" tint="-0.499984740745262"/>
      </right>
      <top style="thin">
        <color rgb="FF8C8C8C"/>
      </top>
      <bottom style="thin">
        <color rgb="FF8C8C8C"/>
      </bottom>
      <diagonal/>
    </border>
    <border>
      <left style="thin">
        <color rgb="FF8C8C8C"/>
      </left>
      <right style="thin">
        <color theme="0" tint="-0.499984740745262"/>
      </right>
      <top style="thin">
        <color rgb="FF8C8C8C"/>
      </top>
      <bottom style="thin">
        <color theme="0" tint="-0.499984740745262"/>
      </bottom>
      <diagonal/>
    </border>
    <border>
      <left/>
      <right style="thin">
        <color theme="0"/>
      </right>
      <top style="thin">
        <color theme="0" tint="-0.499984740745262"/>
      </top>
      <bottom style="thin">
        <color theme="0"/>
      </bottom>
      <diagonal/>
    </border>
    <border>
      <left/>
      <right style="thin">
        <color rgb="FF8C8C8C"/>
      </right>
      <top style="thin">
        <color rgb="FF8C8C8C"/>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right>
      <top style="medium">
        <color theme="0" tint="-0.499984740745262"/>
      </top>
      <bottom style="thin">
        <color theme="0"/>
      </bottom>
      <diagonal/>
    </border>
    <border>
      <left style="thin">
        <color theme="0"/>
      </left>
      <right style="thin">
        <color theme="0"/>
      </right>
      <top style="medium">
        <color theme="0" tint="-0.499984740745262"/>
      </top>
      <bottom style="thin">
        <color theme="0"/>
      </bottom>
      <diagonal/>
    </border>
    <border>
      <left style="thin">
        <color theme="0"/>
      </left>
      <right style="medium">
        <color theme="0" tint="-0.499984740745262"/>
      </right>
      <top style="medium">
        <color theme="0" tint="-0.499984740745262"/>
      </top>
      <bottom style="thin">
        <color theme="0"/>
      </bottom>
      <diagonal/>
    </border>
    <border>
      <left style="thin">
        <color theme="0"/>
      </left>
      <right style="medium">
        <color theme="0" tint="-0.499984740745262"/>
      </right>
      <top style="thin">
        <color theme="0"/>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top style="thin">
        <color theme="0"/>
      </top>
      <bottom style="thin">
        <color theme="0" tint="-0.499984740745262"/>
      </bottom>
      <diagonal/>
    </border>
    <border>
      <left/>
      <right style="thin">
        <color theme="0"/>
      </right>
      <top style="thin">
        <color theme="0"/>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medium">
        <color theme="0" tint="-0.499984740745262"/>
      </left>
      <right/>
      <top style="medium">
        <color theme="0" tint="-0.499984740745262"/>
      </top>
      <bottom/>
      <diagonal/>
    </border>
    <border>
      <left/>
      <right style="thin">
        <color theme="0"/>
      </right>
      <top style="medium">
        <color theme="0" tint="-0.499984740745262"/>
      </top>
      <bottom/>
      <diagonal/>
    </border>
    <border>
      <left style="thin">
        <color theme="0"/>
      </left>
      <right style="thin">
        <color theme="0"/>
      </right>
      <top style="medium">
        <color theme="0" tint="-0.499984740745262"/>
      </top>
      <bottom/>
      <diagonal/>
    </border>
    <border>
      <left style="thin">
        <color theme="0"/>
      </left>
      <right style="medium">
        <color theme="0" tint="-0.499984740745262"/>
      </right>
      <top style="medium">
        <color theme="0" tint="-0.499984740745262"/>
      </top>
      <bottom/>
      <diagonal/>
    </border>
    <border>
      <left style="medium">
        <color theme="0" tint="-0.499984740745262"/>
      </left>
      <right/>
      <top/>
      <bottom style="thin">
        <color theme="0" tint="-0.249977111117893"/>
      </bottom>
      <diagonal/>
    </border>
    <border>
      <left style="thin">
        <color theme="0" tint="-0.249977111117893"/>
      </left>
      <right style="medium">
        <color theme="0" tint="-0.499984740745262"/>
      </right>
      <top/>
      <bottom style="thin">
        <color theme="0" tint="-0.249977111117893"/>
      </bottom>
      <diagonal/>
    </border>
    <border>
      <left style="medium">
        <color theme="0" tint="-0.499984740745262"/>
      </left>
      <right/>
      <top style="thin">
        <color theme="0" tint="-0.249977111117893"/>
      </top>
      <bottom style="thin">
        <color theme="0" tint="-0.249977111117893"/>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medium">
        <color theme="0" tint="-0.499984740745262"/>
      </left>
      <right/>
      <top style="thin">
        <color theme="0" tint="-0.249977111117893"/>
      </top>
      <bottom/>
      <diagonal/>
    </border>
    <border>
      <left style="thin">
        <color theme="0" tint="-0.249977111117893"/>
      </left>
      <right style="medium">
        <color theme="0" tint="-0.499984740745262"/>
      </right>
      <top style="thin">
        <color theme="0" tint="-0.249977111117893"/>
      </top>
      <bottom/>
      <diagonal/>
    </border>
    <border>
      <left style="medium">
        <color theme="0" tint="-0.499984740745262"/>
      </left>
      <right/>
      <top/>
      <bottom style="medium">
        <color theme="0" tint="-0.499984740745262"/>
      </bottom>
      <diagonal/>
    </border>
    <border>
      <left/>
      <right style="thin">
        <color theme="0"/>
      </right>
      <top/>
      <bottom style="medium">
        <color theme="0" tint="-0.499984740745262"/>
      </bottom>
      <diagonal/>
    </border>
    <border>
      <left style="thin">
        <color theme="0"/>
      </left>
      <right style="thin">
        <color theme="0"/>
      </right>
      <top/>
      <bottom style="medium">
        <color theme="0" tint="-0.499984740745262"/>
      </bottom>
      <diagonal/>
    </border>
    <border>
      <left style="thin">
        <color theme="0"/>
      </left>
      <right style="medium">
        <color theme="0" tint="-0.499984740745262"/>
      </right>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medium">
        <color rgb="FF8C8C8C"/>
      </top>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
      <left style="thick">
        <color auto="1"/>
      </left>
      <right style="thick">
        <color auto="1"/>
      </right>
      <top style="thick">
        <color auto="1"/>
      </top>
      <bottom style="thick">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right/>
      <top/>
      <bottom style="thin">
        <color rgb="FF8C8C8C"/>
      </bottom>
      <diagonal/>
    </border>
    <border>
      <left/>
      <right/>
      <top style="thin">
        <color rgb="FF8C8C8C"/>
      </top>
      <bottom style="thin">
        <color rgb="FF8C8C8C"/>
      </bottom>
      <diagonal/>
    </border>
    <border>
      <left style="medium">
        <color indexed="64"/>
      </left>
      <right style="thin">
        <color theme="0" tint="-0.499984740745262"/>
      </right>
      <top/>
      <bottom/>
      <diagonal/>
    </border>
    <border>
      <left style="medium">
        <color indexed="64"/>
      </left>
      <right style="thin">
        <color theme="0" tint="-0.499984740745262"/>
      </right>
      <top/>
      <bottom style="thin">
        <color theme="0" tint="-0.499984740745262"/>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10">
    <xf numFmtId="0" fontId="0" fillId="0" borderId="0"/>
    <xf numFmtId="0" fontId="2" fillId="0" borderId="0"/>
    <xf numFmtId="0" fontId="3" fillId="0" borderId="0"/>
    <xf numFmtId="0" fontId="2" fillId="0" borderId="0"/>
    <xf numFmtId="0" fontId="4" fillId="0" borderId="0"/>
    <xf numFmtId="164" fontId="12" fillId="0" borderId="0" applyFont="0" applyFill="0" applyBorder="0" applyAlignment="0" applyProtection="0"/>
    <xf numFmtId="0" fontId="8" fillId="0" borderId="0"/>
    <xf numFmtId="0" fontId="1" fillId="0" borderId="0"/>
    <xf numFmtId="164" fontId="12" fillId="0" borderId="0" applyFont="0" applyFill="0" applyBorder="0" applyAlignment="0" applyProtection="0"/>
    <xf numFmtId="0" fontId="32" fillId="0" borderId="0"/>
  </cellStyleXfs>
  <cellXfs count="420">
    <xf numFmtId="0" fontId="0" fillId="0" borderId="0" xfId="0"/>
    <xf numFmtId="0" fontId="0" fillId="0" borderId="1" xfId="0" applyBorder="1"/>
    <xf numFmtId="0" fontId="0" fillId="0" borderId="1" xfId="0" applyBorder="1" applyAlignment="1">
      <alignment horizontal="center"/>
    </xf>
    <xf numFmtId="0" fontId="0" fillId="0" borderId="4" xfId="0" applyBorder="1"/>
    <xf numFmtId="0" fontId="8" fillId="0" borderId="0" xfId="0" applyFont="1" applyFill="1"/>
    <xf numFmtId="14" fontId="8" fillId="2" borderId="0" xfId="2" applyNumberFormat="1" applyFont="1" applyFill="1" applyBorder="1" applyAlignment="1" applyProtection="1">
      <alignment horizontal="center" vertical="center"/>
      <protection locked="0"/>
    </xf>
    <xf numFmtId="14" fontId="8" fillId="2" borderId="0" xfId="2" applyNumberFormat="1" applyFont="1" applyFill="1" applyBorder="1" applyAlignment="1" applyProtection="1">
      <alignment vertical="center"/>
      <protection locked="0"/>
    </xf>
    <xf numFmtId="0" fontId="8" fillId="2" borderId="0" xfId="0" applyFont="1" applyFill="1"/>
    <xf numFmtId="0" fontId="8" fillId="2" borderId="0" xfId="2" applyFont="1" applyFill="1" applyBorder="1" applyProtection="1">
      <protection locked="0"/>
    </xf>
    <xf numFmtId="0" fontId="0" fillId="0" borderId="1" xfId="0" applyFont="1" applyBorder="1"/>
    <xf numFmtId="0" fontId="0" fillId="0" borderId="1" xfId="0" applyFont="1" applyBorder="1" applyAlignment="1">
      <alignment horizontal="center"/>
    </xf>
    <xf numFmtId="0" fontId="0" fillId="0" borderId="1" xfId="0" applyFont="1" applyBorder="1" applyAlignment="1">
      <alignment horizontal="left"/>
    </xf>
    <xf numFmtId="0" fontId="0" fillId="0" borderId="0" xfId="0" applyFont="1"/>
    <xf numFmtId="0" fontId="8" fillId="2" borderId="0" xfId="0" applyFont="1" applyFill="1" applyAlignment="1">
      <alignment horizontal="center"/>
    </xf>
    <xf numFmtId="0" fontId="8" fillId="0" borderId="0" xfId="0" applyFont="1" applyFill="1" applyAlignment="1">
      <alignment horizontal="left" vertical="center"/>
    </xf>
    <xf numFmtId="0" fontId="8" fillId="0" borderId="0" xfId="0" applyFont="1" applyFill="1" applyAlignment="1">
      <alignment horizontal="left"/>
    </xf>
    <xf numFmtId="0" fontId="8" fillId="0" borderId="0" xfId="2" applyFont="1" applyFill="1" applyBorder="1" applyAlignment="1" applyProtection="1">
      <alignment vertical="center" wrapText="1"/>
      <protection locked="0"/>
    </xf>
    <xf numFmtId="0" fontId="8" fillId="0" borderId="3" xfId="0" applyFont="1" applyBorder="1" applyAlignment="1">
      <alignment vertical="center" wrapText="1"/>
    </xf>
    <xf numFmtId="0" fontId="8" fillId="0" borderId="0" xfId="0" applyFont="1" applyAlignment="1">
      <alignment vertical="center" wrapText="1"/>
    </xf>
    <xf numFmtId="0" fontId="11" fillId="0" borderId="0" xfId="0" applyFont="1" applyAlignment="1">
      <alignment vertical="center" wrapText="1"/>
    </xf>
    <xf numFmtId="0" fontId="8" fillId="0" borderId="0" xfId="0" applyFont="1" applyAlignment="1">
      <alignment vertical="center"/>
    </xf>
    <xf numFmtId="0" fontId="8" fillId="2" borderId="0" xfId="0" applyFont="1" applyFill="1" applyBorder="1" applyAlignment="1">
      <alignment horizontal="center"/>
    </xf>
    <xf numFmtId="0" fontId="8" fillId="0" borderId="0" xfId="0" applyFont="1" applyFill="1" applyBorder="1"/>
    <xf numFmtId="0" fontId="8" fillId="0" borderId="0" xfId="0" applyFont="1" applyBorder="1" applyAlignment="1">
      <alignment vertical="center" wrapText="1"/>
    </xf>
    <xf numFmtId="0" fontId="5" fillId="0" borderId="7" xfId="2" applyFont="1" applyFill="1" applyBorder="1" applyAlignment="1" applyProtection="1">
      <alignment horizontal="center" vertical="center" wrapText="1"/>
      <protection locked="0"/>
    </xf>
    <xf numFmtId="0" fontId="8" fillId="2" borderId="0" xfId="2" applyFont="1" applyFill="1" applyBorder="1" applyAlignment="1" applyProtection="1">
      <alignment horizontal="center"/>
      <protection locked="0"/>
    </xf>
    <xf numFmtId="0" fontId="10" fillId="0" borderId="8" xfId="2" applyFont="1" applyFill="1" applyBorder="1" applyAlignment="1" applyProtection="1">
      <alignment horizontal="center" vertical="center" wrapText="1"/>
      <protection locked="0"/>
    </xf>
    <xf numFmtId="4" fontId="5" fillId="0" borderId="0" xfId="2" applyNumberFormat="1" applyFont="1" applyFill="1" applyBorder="1" applyAlignment="1" applyProtection="1">
      <alignment vertical="center" wrapText="1"/>
    </xf>
    <xf numFmtId="0" fontId="9" fillId="8" borderId="6" xfId="2" applyFont="1" applyFill="1" applyBorder="1" applyAlignment="1" applyProtection="1">
      <alignment horizontal="center" vertical="center" wrapText="1"/>
      <protection locked="0"/>
    </xf>
    <xf numFmtId="0" fontId="8" fillId="0" borderId="0" xfId="6"/>
    <xf numFmtId="0" fontId="14" fillId="0" borderId="0" xfId="0" applyFont="1" applyAlignment="1">
      <alignment vertical="center"/>
    </xf>
    <xf numFmtId="0" fontId="8" fillId="9" borderId="10" xfId="2" applyFont="1" applyFill="1" applyBorder="1" applyAlignment="1" applyProtection="1">
      <alignment horizontal="center" vertical="center" wrapText="1"/>
      <protection locked="0"/>
    </xf>
    <xf numFmtId="0" fontId="8" fillId="9" borderId="25" xfId="2" applyFont="1" applyFill="1" applyBorder="1" applyAlignment="1" applyProtection="1">
      <alignment horizontal="center" vertical="center" wrapText="1"/>
      <protection locked="0"/>
    </xf>
    <xf numFmtId="0" fontId="8" fillId="0" borderId="0" xfId="0" applyFont="1" applyFill="1" applyAlignment="1"/>
    <xf numFmtId="0" fontId="5" fillId="8" borderId="37" xfId="2" applyFont="1" applyFill="1" applyBorder="1" applyAlignment="1" applyProtection="1">
      <alignment horizontal="center" vertical="center" wrapText="1"/>
      <protection locked="0"/>
    </xf>
    <xf numFmtId="0" fontId="5" fillId="8" borderId="38" xfId="2" applyFont="1" applyFill="1" applyBorder="1" applyAlignment="1" applyProtection="1">
      <alignment horizontal="center" vertical="center" wrapText="1"/>
      <protection locked="0"/>
    </xf>
    <xf numFmtId="3" fontId="21" fillId="2" borderId="40" xfId="2" applyNumberFormat="1" applyFont="1" applyFill="1" applyBorder="1" applyAlignment="1" applyProtection="1">
      <alignment horizontal="center" vertical="center" wrapText="1"/>
    </xf>
    <xf numFmtId="3" fontId="21" fillId="2" borderId="42" xfId="2" applyNumberFormat="1" applyFont="1" applyFill="1" applyBorder="1" applyAlignment="1" applyProtection="1">
      <alignment horizontal="center" vertical="center" wrapText="1"/>
    </xf>
    <xf numFmtId="3" fontId="22" fillId="2" borderId="44" xfId="2" applyNumberFormat="1" applyFont="1" applyFill="1" applyBorder="1" applyAlignment="1" applyProtection="1">
      <alignment horizontal="center" vertical="center" wrapText="1"/>
    </xf>
    <xf numFmtId="0" fontId="5" fillId="3" borderId="45" xfId="2" applyFont="1" applyFill="1" applyBorder="1" applyAlignment="1" applyProtection="1">
      <alignment horizontal="center" vertical="center" wrapText="1"/>
      <protection locked="0"/>
    </xf>
    <xf numFmtId="0" fontId="5" fillId="3" borderId="46" xfId="2" applyFont="1" applyFill="1" applyBorder="1" applyAlignment="1" applyProtection="1">
      <alignment vertical="center" wrapText="1"/>
      <protection locked="0"/>
    </xf>
    <xf numFmtId="3" fontId="5" fillId="3" borderId="48" xfId="2" applyNumberFormat="1" applyFont="1" applyFill="1" applyBorder="1" applyAlignment="1" applyProtection="1">
      <alignment horizontal="center" vertical="center" wrapText="1"/>
    </xf>
    <xf numFmtId="0" fontId="11" fillId="4" borderId="22" xfId="2" applyFont="1" applyFill="1" applyBorder="1" applyAlignment="1" applyProtection="1">
      <alignment horizontal="left" vertical="center" wrapText="1"/>
      <protection locked="0"/>
    </xf>
    <xf numFmtId="0" fontId="11" fillId="4" borderId="24" xfId="2" applyFont="1" applyFill="1" applyBorder="1" applyAlignment="1" applyProtection="1">
      <alignment horizontal="left" vertical="center" wrapText="1"/>
      <protection locked="0"/>
    </xf>
    <xf numFmtId="0" fontId="7" fillId="0" borderId="0" xfId="6" applyFont="1"/>
    <xf numFmtId="3" fontId="21" fillId="2" borderId="33" xfId="2" applyNumberFormat="1" applyFont="1" applyFill="1" applyBorder="1" applyAlignment="1" applyProtection="1">
      <alignment horizontal="center" vertical="center" wrapText="1"/>
    </xf>
    <xf numFmtId="3" fontId="21" fillId="2" borderId="29" xfId="2" applyNumberFormat="1" applyFont="1" applyFill="1" applyBorder="1" applyAlignment="1" applyProtection="1">
      <alignment horizontal="center" vertical="center" wrapText="1"/>
    </xf>
    <xf numFmtId="3" fontId="22" fillId="2" borderId="31" xfId="2" applyNumberFormat="1" applyFont="1" applyFill="1" applyBorder="1" applyAlignment="1" applyProtection="1">
      <alignment horizontal="center" vertical="center" wrapText="1"/>
    </xf>
    <xf numFmtId="3" fontId="5" fillId="3" borderId="47" xfId="2" applyNumberFormat="1" applyFont="1" applyFill="1" applyBorder="1" applyAlignment="1" applyProtection="1">
      <alignment horizontal="center" vertical="center" wrapText="1"/>
    </xf>
    <xf numFmtId="0" fontId="1" fillId="0" borderId="0" xfId="7"/>
    <xf numFmtId="4" fontId="1" fillId="0" borderId="0" xfId="7" applyNumberFormat="1"/>
    <xf numFmtId="0" fontId="29" fillId="0" borderId="0" xfId="7" applyFont="1"/>
    <xf numFmtId="4" fontId="28" fillId="0" borderId="0" xfId="7" applyNumberFormat="1" applyFont="1"/>
    <xf numFmtId="0" fontId="28" fillId="0" borderId="0" xfId="7" applyFont="1" applyAlignment="1">
      <alignment horizontal="center" vertical="center" wrapText="1"/>
    </xf>
    <xf numFmtId="0" fontId="1" fillId="0" borderId="0" xfId="7" applyAlignment="1">
      <alignment vertical="center"/>
    </xf>
    <xf numFmtId="0" fontId="1" fillId="0" borderId="0" xfId="7" applyAlignment="1">
      <alignment horizontal="center" vertical="center"/>
    </xf>
    <xf numFmtId="0" fontId="28" fillId="0" borderId="55" xfId="7" applyFont="1" applyBorder="1" applyAlignment="1">
      <alignment horizontal="center" vertical="center" wrapText="1"/>
    </xf>
    <xf numFmtId="0" fontId="29" fillId="0" borderId="1" xfId="7" applyFont="1" applyBorder="1" applyAlignment="1">
      <alignment horizontal="center" vertical="center" wrapText="1"/>
    </xf>
    <xf numFmtId="0" fontId="29" fillId="0" borderId="1" xfId="7" applyFont="1" applyBorder="1"/>
    <xf numFmtId="4" fontId="1" fillId="0" borderId="1" xfId="7" applyNumberFormat="1" applyBorder="1"/>
    <xf numFmtId="0" fontId="1" fillId="0" borderId="1" xfId="7" applyBorder="1"/>
    <xf numFmtId="0" fontId="29" fillId="0" borderId="4" xfId="7" applyFont="1" applyBorder="1" applyAlignment="1">
      <alignment horizontal="center" vertical="center" wrapText="1"/>
    </xf>
    <xf numFmtId="4" fontId="1" fillId="0" borderId="4" xfId="7" applyNumberFormat="1" applyBorder="1"/>
    <xf numFmtId="0" fontId="28" fillId="0" borderId="1" xfId="7" applyFont="1" applyBorder="1" applyAlignment="1">
      <alignment horizontal="center" vertical="center"/>
    </xf>
    <xf numFmtId="3" fontId="1" fillId="0" borderId="1" xfId="7" applyNumberFormat="1" applyBorder="1"/>
    <xf numFmtId="3" fontId="1" fillId="0" borderId="4" xfId="7" applyNumberFormat="1" applyBorder="1"/>
    <xf numFmtId="0" fontId="28" fillId="13" borderId="55" xfId="7" applyFont="1" applyFill="1" applyBorder="1" applyAlignment="1">
      <alignment horizontal="center" vertical="center" wrapText="1"/>
    </xf>
    <xf numFmtId="4" fontId="28" fillId="13" borderId="4" xfId="7" applyNumberFormat="1" applyFont="1" applyFill="1" applyBorder="1"/>
    <xf numFmtId="4" fontId="1" fillId="13" borderId="1" xfId="7" applyNumberFormat="1" applyFill="1" applyBorder="1"/>
    <xf numFmtId="0" fontId="1" fillId="13" borderId="1" xfId="7" applyFill="1" applyBorder="1"/>
    <xf numFmtId="0" fontId="1" fillId="13" borderId="0" xfId="7" applyFill="1"/>
    <xf numFmtId="0" fontId="2" fillId="0" borderId="0" xfId="9" applyFont="1" applyAlignment="1">
      <alignment horizontal="left" vertical="center"/>
    </xf>
    <xf numFmtId="0" fontId="34" fillId="0" borderId="0" xfId="6" applyFont="1" applyAlignment="1">
      <alignment horizontal="center"/>
    </xf>
    <xf numFmtId="0" fontId="8" fillId="0" borderId="0" xfId="6" applyFill="1"/>
    <xf numFmtId="0" fontId="33" fillId="0" borderId="0" xfId="0" applyFont="1"/>
    <xf numFmtId="0" fontId="33" fillId="0" borderId="0" xfId="0" applyFont="1" applyAlignment="1">
      <alignment horizontal="center"/>
    </xf>
    <xf numFmtId="3" fontId="11" fillId="10" borderId="61" xfId="5" applyNumberFormat="1" applyFont="1" applyFill="1" applyBorder="1" applyAlignment="1" applyProtection="1">
      <alignment horizontal="center" vertical="center" wrapText="1"/>
    </xf>
    <xf numFmtId="0" fontId="0" fillId="9" borderId="67" xfId="0" applyFill="1" applyBorder="1"/>
    <xf numFmtId="0" fontId="5" fillId="0" borderId="0" xfId="2" applyFont="1" applyFill="1" applyBorder="1" applyAlignment="1" applyProtection="1">
      <alignment horizontal="left" vertical="center" wrapText="1"/>
      <protection locked="0"/>
    </xf>
    <xf numFmtId="0" fontId="43" fillId="0" borderId="1" xfId="0" applyFont="1" applyBorder="1" applyAlignment="1">
      <alignment vertical="center" wrapText="1"/>
    </xf>
    <xf numFmtId="0" fontId="40" fillId="0" borderId="1" xfId="0" applyFont="1" applyBorder="1" applyAlignment="1">
      <alignment vertical="center" wrapText="1"/>
    </xf>
    <xf numFmtId="0" fontId="42" fillId="0" borderId="0" xfId="0" applyFont="1"/>
    <xf numFmtId="0" fontId="46" fillId="0" borderId="0" xfId="0" applyFont="1"/>
    <xf numFmtId="0" fontId="45" fillId="0" borderId="0" xfId="9" applyFont="1" applyAlignment="1">
      <alignment horizontal="left" vertical="center" wrapText="1"/>
    </xf>
    <xf numFmtId="3" fontId="42" fillId="14" borderId="1" xfId="0" applyNumberFormat="1" applyFont="1" applyFill="1" applyBorder="1" applyAlignment="1">
      <alignment horizontal="center" vertical="center" wrapText="1"/>
    </xf>
    <xf numFmtId="3" fontId="44" fillId="14" borderId="1" xfId="0" applyNumberFormat="1" applyFont="1" applyFill="1" applyBorder="1" applyAlignment="1">
      <alignment horizontal="center" vertical="center" wrapText="1"/>
    </xf>
    <xf numFmtId="0" fontId="44" fillId="14" borderId="1" xfId="0" applyFont="1" applyFill="1" applyBorder="1" applyAlignment="1">
      <alignment horizontal="center" vertical="center" wrapText="1"/>
    </xf>
    <xf numFmtId="3" fontId="42" fillId="16" borderId="1" xfId="0" applyNumberFormat="1" applyFont="1" applyFill="1" applyBorder="1" applyAlignment="1">
      <alignment horizontal="center" vertical="center" wrapText="1"/>
    </xf>
    <xf numFmtId="3" fontId="44" fillId="16" borderId="1" xfId="0" applyNumberFormat="1" applyFont="1" applyFill="1" applyBorder="1" applyAlignment="1">
      <alignment horizontal="center" vertical="center" wrapText="1"/>
    </xf>
    <xf numFmtId="0" fontId="44" fillId="16" borderId="1" xfId="0" applyFont="1" applyFill="1" applyBorder="1" applyAlignment="1">
      <alignment horizontal="center" vertical="center" wrapText="1"/>
    </xf>
    <xf numFmtId="0" fontId="39" fillId="0" borderId="0" xfId="0" applyFont="1" applyAlignment="1">
      <alignment vertical="center"/>
    </xf>
    <xf numFmtId="0" fontId="41" fillId="14" borderId="68" xfId="0" applyFont="1" applyFill="1" applyBorder="1" applyAlignment="1">
      <alignment horizontal="center" vertical="center" wrapText="1"/>
    </xf>
    <xf numFmtId="0" fontId="41" fillId="16" borderId="70" xfId="0" applyFont="1" applyFill="1" applyBorder="1" applyAlignment="1">
      <alignment horizontal="center" vertical="center" wrapText="1"/>
    </xf>
    <xf numFmtId="0" fontId="49" fillId="0" borderId="0" xfId="0" applyFont="1" applyFill="1"/>
    <xf numFmtId="0" fontId="0" fillId="15" borderId="1" xfId="0" applyFill="1" applyBorder="1" applyAlignment="1">
      <alignment wrapText="1"/>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vertical="center"/>
    </xf>
    <xf numFmtId="0" fontId="34" fillId="0" borderId="0" xfId="6" applyFont="1"/>
    <xf numFmtId="0" fontId="51" fillId="9" borderId="0" xfId="0" applyFont="1" applyFill="1"/>
    <xf numFmtId="0" fontId="27" fillId="0" borderId="0" xfId="0" applyFont="1" applyBorder="1" applyAlignment="1">
      <alignment vertical="center"/>
    </xf>
    <xf numFmtId="0" fontId="24" fillId="0" borderId="0" xfId="0" applyFont="1" applyFill="1" applyBorder="1" applyAlignment="1">
      <alignment horizontal="center" vertical="center" wrapText="1"/>
    </xf>
    <xf numFmtId="0" fontId="2" fillId="0" borderId="0" xfId="9" applyFont="1" applyFill="1" applyAlignment="1">
      <alignment horizontal="center" vertical="center"/>
    </xf>
    <xf numFmtId="0" fontId="14" fillId="0" borderId="0" xfId="0" applyFont="1" applyFill="1" applyBorder="1" applyAlignment="1">
      <alignment horizontal="center" vertical="center" wrapText="1"/>
    </xf>
    <xf numFmtId="0" fontId="7" fillId="0" borderId="0" xfId="2" applyFont="1" applyFill="1" applyBorder="1" applyAlignment="1" applyProtection="1">
      <alignment vertical="center" wrapText="1"/>
      <protection locked="0"/>
    </xf>
    <xf numFmtId="0" fontId="7" fillId="0" borderId="0" xfId="2" applyFont="1" applyFill="1" applyBorder="1" applyAlignment="1" applyProtection="1">
      <alignment horizontal="left" vertical="center" wrapText="1"/>
      <protection locked="0"/>
    </xf>
    <xf numFmtId="4" fontId="54" fillId="0" borderId="68" xfId="2" applyNumberFormat="1" applyFont="1" applyFill="1" applyBorder="1" applyAlignment="1" applyProtection="1">
      <alignment horizontal="center" vertical="center" wrapText="1"/>
    </xf>
    <xf numFmtId="0" fontId="45" fillId="0" borderId="0" xfId="9" applyFont="1" applyAlignment="1">
      <alignment horizontal="center" vertical="center" wrapText="1"/>
    </xf>
    <xf numFmtId="0" fontId="42" fillId="0" borderId="0" xfId="0" applyFont="1" applyAlignment="1">
      <alignment horizontal="center"/>
    </xf>
    <xf numFmtId="0" fontId="34" fillId="10" borderId="0" xfId="6" applyFont="1" applyFill="1" applyBorder="1" applyAlignment="1">
      <alignment horizontal="center"/>
    </xf>
    <xf numFmtId="0" fontId="3" fillId="10" borderId="0" xfId="6" applyFont="1" applyFill="1" applyBorder="1"/>
    <xf numFmtId="0" fontId="8" fillId="10" borderId="0" xfId="6" applyFill="1" applyBorder="1"/>
    <xf numFmtId="0" fontId="8" fillId="10" borderId="0" xfId="6" applyFill="1"/>
    <xf numFmtId="0" fontId="34" fillId="10" borderId="0" xfId="6" applyFont="1" applyFill="1" applyBorder="1"/>
    <xf numFmtId="0" fontId="34" fillId="10" borderId="0" xfId="6" applyFont="1" applyFill="1" applyAlignment="1">
      <alignment horizontal="center"/>
    </xf>
    <xf numFmtId="0" fontId="35" fillId="10" borderId="0" xfId="6" applyFont="1" applyFill="1"/>
    <xf numFmtId="0" fontId="34" fillId="10" borderId="0" xfId="6" applyFont="1" applyFill="1" applyBorder="1" applyAlignment="1">
      <alignment horizontal="left"/>
    </xf>
    <xf numFmtId="0" fontId="23" fillId="10" borderId="0" xfId="0" applyFont="1" applyFill="1" applyAlignment="1">
      <alignment vertical="center"/>
    </xf>
    <xf numFmtId="0" fontId="0" fillId="10" borderId="0" xfId="0" applyFill="1"/>
    <xf numFmtId="0" fontId="24" fillId="10" borderId="0" xfId="0" applyFont="1" applyFill="1" applyAlignment="1">
      <alignment vertical="center"/>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xf>
    <xf numFmtId="0" fontId="59" fillId="0" borderId="62" xfId="0" applyFont="1" applyBorder="1" applyAlignment="1">
      <alignment horizontal="center" vertical="center"/>
    </xf>
    <xf numFmtId="0" fontId="59" fillId="0" borderId="62" xfId="0" applyFont="1" applyBorder="1" applyAlignment="1">
      <alignment horizontal="center" vertical="center" wrapText="1"/>
    </xf>
    <xf numFmtId="0" fontId="27" fillId="0" borderId="62" xfId="0" applyFont="1" applyBorder="1" applyAlignment="1">
      <alignment horizontal="center" vertical="center"/>
    </xf>
    <xf numFmtId="0" fontId="61" fillId="10" borderId="0" xfId="6" applyFont="1" applyFill="1"/>
    <xf numFmtId="0" fontId="5" fillId="0" borderId="0" xfId="2" applyFont="1" applyFill="1" applyBorder="1" applyAlignment="1" applyProtection="1">
      <alignment horizontal="left" vertical="center" wrapText="1"/>
      <protection locked="0"/>
    </xf>
    <xf numFmtId="0" fontId="0" fillId="15" borderId="1" xfId="0" applyFill="1" applyBorder="1" applyAlignment="1">
      <alignment vertical="center" wrapText="1"/>
    </xf>
    <xf numFmtId="0" fontId="0" fillId="15" borderId="1" xfId="0" applyFill="1" applyBorder="1" applyAlignment="1">
      <alignment horizontal="left" vertical="center"/>
    </xf>
    <xf numFmtId="0" fontId="0" fillId="15" borderId="1" xfId="0" applyFill="1" applyBorder="1" applyAlignment="1">
      <alignment vertical="center"/>
    </xf>
    <xf numFmtId="0" fontId="13" fillId="0" borderId="1" xfId="0" applyFont="1" applyBorder="1" applyAlignment="1">
      <alignment horizontal="left" vertical="center" wrapText="1"/>
    </xf>
    <xf numFmtId="0" fontId="37" fillId="9" borderId="62" xfId="0" applyFont="1" applyFill="1" applyBorder="1" applyAlignment="1">
      <alignment horizontal="center" vertical="center" wrapText="1"/>
    </xf>
    <xf numFmtId="0" fontId="8" fillId="10" borderId="0" xfId="6" applyFill="1" applyAlignment="1">
      <alignment wrapText="1"/>
    </xf>
    <xf numFmtId="0" fontId="26" fillId="10" borderId="0" xfId="0" applyFont="1" applyFill="1" applyAlignment="1">
      <alignment wrapText="1"/>
    </xf>
    <xf numFmtId="0" fontId="0" fillId="10" borderId="0" xfId="0" applyFill="1" applyAlignment="1">
      <alignment wrapText="1"/>
    </xf>
    <xf numFmtId="0" fontId="0" fillId="0" borderId="0" xfId="0" applyFill="1" applyBorder="1" applyAlignment="1">
      <alignment horizontal="center" vertical="center"/>
    </xf>
    <xf numFmtId="0" fontId="37" fillId="15" borderId="1" xfId="0" applyFont="1" applyFill="1" applyBorder="1" applyAlignment="1">
      <alignment horizontal="center" vertical="center" wrapText="1"/>
    </xf>
    <xf numFmtId="0" fontId="64" fillId="10" borderId="0" xfId="6" applyFont="1" applyFill="1" applyBorder="1"/>
    <xf numFmtId="0" fontId="65" fillId="10" borderId="0" xfId="6" applyFont="1" applyFill="1"/>
    <xf numFmtId="4" fontId="66" fillId="0" borderId="0" xfId="2" applyNumberFormat="1" applyFont="1" applyFill="1" applyBorder="1" applyAlignment="1" applyProtection="1">
      <alignment horizontal="center" vertical="center" wrapText="1"/>
    </xf>
    <xf numFmtId="0" fontId="5" fillId="0" borderId="0" xfId="2" applyFont="1" applyFill="1" applyBorder="1" applyAlignment="1" applyProtection="1">
      <alignment horizontal="left" vertical="center" wrapText="1"/>
      <protection locked="0"/>
    </xf>
    <xf numFmtId="0" fontId="45" fillId="0" borderId="0" xfId="9" applyFont="1" applyAlignment="1">
      <alignment horizontal="left" vertical="center" wrapText="1"/>
    </xf>
    <xf numFmtId="0" fontId="68" fillId="0" borderId="1" xfId="0" applyFont="1" applyBorder="1" applyAlignment="1">
      <alignment vertical="center" wrapText="1"/>
    </xf>
    <xf numFmtId="0" fontId="70" fillId="0" borderId="1" xfId="0" applyFont="1" applyBorder="1" applyAlignment="1">
      <alignment horizontal="center" vertical="center" wrapText="1"/>
    </xf>
    <xf numFmtId="3" fontId="70" fillId="0" borderId="1" xfId="0" applyNumberFormat="1" applyFont="1" applyBorder="1" applyAlignment="1">
      <alignment horizontal="center" vertical="center" wrapText="1"/>
    </xf>
    <xf numFmtId="0" fontId="33" fillId="0" borderId="68" xfId="0" applyFont="1" applyBorder="1" applyAlignment="1">
      <alignment horizontal="center"/>
    </xf>
    <xf numFmtId="0" fontId="0" fillId="0" borderId="96" xfId="0" applyBorder="1"/>
    <xf numFmtId="0" fontId="0" fillId="0" borderId="95" xfId="0" applyBorder="1"/>
    <xf numFmtId="0" fontId="0" fillId="0" borderId="97" xfId="0" applyBorder="1"/>
    <xf numFmtId="0" fontId="45" fillId="0" borderId="0" xfId="9" applyFont="1" applyAlignment="1">
      <alignment horizontal="left" vertical="center" wrapText="1"/>
    </xf>
    <xf numFmtId="3" fontId="8" fillId="10" borderId="69" xfId="5" applyNumberFormat="1" applyFont="1" applyFill="1" applyBorder="1" applyAlignment="1" applyProtection="1">
      <alignment horizontal="center" vertical="center" wrapText="1"/>
    </xf>
    <xf numFmtId="0" fontId="75" fillId="0" borderId="0" xfId="0" applyFont="1" applyFill="1" applyAlignment="1">
      <alignment horizontal="left" vertical="center"/>
    </xf>
    <xf numFmtId="0" fontId="75" fillId="0" borderId="0" xfId="0" applyFont="1" applyFill="1" applyAlignment="1">
      <alignment horizontal="center" vertical="center"/>
    </xf>
    <xf numFmtId="0" fontId="75" fillId="0" borderId="0" xfId="0" applyFont="1" applyFill="1" applyAlignment="1">
      <alignment vertical="center"/>
    </xf>
    <xf numFmtId="0" fontId="11" fillId="10" borderId="1" xfId="2" applyFont="1" applyFill="1" applyBorder="1" applyAlignment="1" applyProtection="1">
      <alignment horizontal="left" vertical="center" wrapText="1"/>
      <protection locked="0"/>
    </xf>
    <xf numFmtId="0" fontId="56" fillId="15" borderId="1" xfId="2" applyFont="1" applyFill="1" applyBorder="1" applyAlignment="1" applyProtection="1">
      <alignment horizontal="center" vertical="center" wrapText="1"/>
      <protection locked="0"/>
    </xf>
    <xf numFmtId="0" fontId="8" fillId="0" borderId="0" xfId="0" applyFont="1" applyFill="1" applyAlignment="1" applyProtection="1">
      <alignment horizontal="left" vertical="center"/>
    </xf>
    <xf numFmtId="0" fontId="5" fillId="0" borderId="0" xfId="2" applyFont="1" applyFill="1" applyBorder="1" applyAlignment="1" applyProtection="1">
      <alignment horizontal="left" vertical="center" wrapText="1"/>
    </xf>
    <xf numFmtId="0" fontId="7" fillId="0" borderId="0" xfId="2" applyFont="1" applyFill="1" applyBorder="1" applyAlignment="1" applyProtection="1">
      <alignment horizontal="left" vertical="center" wrapText="1"/>
    </xf>
    <xf numFmtId="0" fontId="33" fillId="9" borderId="1" xfId="9" applyFont="1" applyFill="1" applyBorder="1" applyAlignment="1" applyProtection="1">
      <alignment horizontal="center" vertical="center" wrapText="1"/>
    </xf>
    <xf numFmtId="0" fontId="56" fillId="9" borderId="1" xfId="9" applyFont="1" applyFill="1" applyBorder="1" applyAlignment="1" applyProtection="1">
      <alignment horizontal="center" vertical="center" wrapText="1"/>
    </xf>
    <xf numFmtId="0" fontId="75" fillId="0" borderId="0" xfId="0" applyFont="1" applyFill="1" applyAlignment="1" applyProtection="1">
      <alignment horizontal="left" vertical="center"/>
    </xf>
    <xf numFmtId="0" fontId="8" fillId="0" borderId="0" xfId="0" applyFont="1" applyAlignment="1" applyProtection="1">
      <alignment horizontal="left" vertical="center"/>
    </xf>
    <xf numFmtId="0" fontId="8" fillId="0" borderId="0" xfId="0" applyFont="1" applyFill="1" applyProtection="1"/>
    <xf numFmtId="0" fontId="54" fillId="0" borderId="0" xfId="0" applyFont="1" applyFill="1" applyAlignment="1" applyProtection="1">
      <alignment horizontal="center" vertical="center"/>
    </xf>
    <xf numFmtId="0" fontId="52" fillId="0" borderId="0" xfId="9" applyFont="1" applyAlignment="1" applyProtection="1">
      <alignment horizontal="center" vertical="center"/>
    </xf>
    <xf numFmtId="14" fontId="8" fillId="2" borderId="0" xfId="2" applyNumberFormat="1" applyFont="1" applyFill="1" applyBorder="1" applyAlignment="1" applyProtection="1">
      <alignment horizontal="center" vertical="center"/>
    </xf>
    <xf numFmtId="14" fontId="8" fillId="2" borderId="0" xfId="2" applyNumberFormat="1" applyFont="1" applyFill="1" applyBorder="1" applyAlignment="1" applyProtection="1">
      <alignment vertical="center"/>
    </xf>
    <xf numFmtId="0" fontId="8" fillId="2" borderId="0" xfId="0" applyFont="1" applyFill="1" applyProtection="1"/>
    <xf numFmtId="0" fontId="53" fillId="0" borderId="0" xfId="2" applyFont="1" applyFill="1" applyBorder="1" applyAlignment="1" applyProtection="1">
      <alignment horizontal="center" vertical="center" wrapText="1"/>
    </xf>
    <xf numFmtId="165" fontId="57" fillId="9" borderId="56" xfId="2" applyNumberFormat="1" applyFont="1" applyFill="1" applyBorder="1" applyAlignment="1" applyProtection="1">
      <alignment horizontal="center" vertical="center" wrapText="1"/>
    </xf>
    <xf numFmtId="165" fontId="58" fillId="9" borderId="61" xfId="2" applyNumberFormat="1" applyFont="1" applyFill="1" applyBorder="1" applyAlignment="1" applyProtection="1">
      <alignment horizontal="center" vertical="center" wrapText="1"/>
    </xf>
    <xf numFmtId="165" fontId="57" fillId="9" borderId="61" xfId="2" applyNumberFormat="1" applyFont="1" applyFill="1" applyBorder="1" applyAlignment="1" applyProtection="1">
      <alignment horizontal="center" vertical="center" wrapText="1"/>
    </xf>
    <xf numFmtId="0" fontId="57" fillId="9" borderId="61" xfId="2" applyFont="1" applyFill="1" applyBorder="1" applyAlignment="1" applyProtection="1">
      <alignment horizontal="center" vertical="center" wrapText="1"/>
    </xf>
    <xf numFmtId="0" fontId="57" fillId="9" borderId="69" xfId="2" applyFont="1" applyFill="1" applyBorder="1" applyAlignment="1" applyProtection="1">
      <alignment horizontal="center" vertical="center" wrapText="1"/>
    </xf>
    <xf numFmtId="0" fontId="57" fillId="9" borderId="57" xfId="2" applyFont="1" applyFill="1" applyBorder="1" applyAlignment="1" applyProtection="1">
      <alignment horizontal="center" vertical="center" wrapText="1"/>
    </xf>
    <xf numFmtId="0" fontId="57" fillId="9" borderId="99" xfId="2" applyFont="1" applyFill="1" applyBorder="1" applyAlignment="1" applyProtection="1">
      <alignment horizontal="center" vertical="center" wrapText="1"/>
    </xf>
    <xf numFmtId="165" fontId="57" fillId="9" borderId="67" xfId="2" applyNumberFormat="1" applyFont="1" applyFill="1" applyBorder="1" applyAlignment="1" applyProtection="1">
      <alignment horizontal="center" vertical="center" wrapText="1"/>
    </xf>
    <xf numFmtId="165" fontId="58" fillId="9" borderId="67" xfId="2" applyNumberFormat="1" applyFont="1" applyFill="1" applyBorder="1" applyAlignment="1" applyProtection="1">
      <alignment horizontal="center" vertical="center" wrapText="1"/>
    </xf>
    <xf numFmtId="0" fontId="57" fillId="9" borderId="67" xfId="2" applyFont="1" applyFill="1" applyBorder="1" applyAlignment="1" applyProtection="1">
      <alignment horizontal="center" vertical="center" wrapText="1"/>
    </xf>
    <xf numFmtId="0" fontId="57" fillId="9" borderId="100" xfId="2" applyFont="1" applyFill="1" applyBorder="1" applyAlignment="1" applyProtection="1">
      <alignment horizontal="center" vertical="center" wrapText="1"/>
    </xf>
    <xf numFmtId="0" fontId="57" fillId="9" borderId="58" xfId="2" applyFont="1" applyFill="1" applyBorder="1" applyAlignment="1" applyProtection="1">
      <alignment horizontal="center" vertical="center" wrapText="1"/>
    </xf>
    <xf numFmtId="165" fontId="58" fillId="9" borderId="1" xfId="2" applyNumberFormat="1" applyFont="1" applyFill="1" applyBorder="1" applyAlignment="1" applyProtection="1">
      <alignment horizontal="center" vertical="center" wrapText="1"/>
    </xf>
    <xf numFmtId="165" fontId="57" fillId="9" borderId="1" xfId="2" applyNumberFormat="1" applyFont="1" applyFill="1" applyBorder="1" applyAlignment="1" applyProtection="1">
      <alignment horizontal="center" vertical="center" wrapText="1"/>
    </xf>
    <xf numFmtId="0" fontId="57" fillId="9" borderId="1" xfId="2" applyFont="1" applyFill="1" applyBorder="1" applyAlignment="1" applyProtection="1">
      <alignment horizontal="center" vertical="center" wrapText="1"/>
    </xf>
    <xf numFmtId="0" fontId="57" fillId="9" borderId="59" xfId="2" applyFont="1" applyFill="1" applyBorder="1" applyAlignment="1" applyProtection="1">
      <alignment horizontal="center" vertical="center" wrapText="1"/>
    </xf>
    <xf numFmtId="165" fontId="57" fillId="9" borderId="99" xfId="2" applyNumberFormat="1" applyFont="1" applyFill="1" applyBorder="1" applyAlignment="1" applyProtection="1">
      <alignment horizontal="center" vertical="center" wrapText="1"/>
    </xf>
    <xf numFmtId="0" fontId="57" fillId="9" borderId="103" xfId="2" applyFont="1" applyFill="1" applyBorder="1" applyAlignment="1" applyProtection="1">
      <alignment horizontal="center" vertical="center" wrapText="1"/>
    </xf>
    <xf numFmtId="165" fontId="58" fillId="9" borderId="56" xfId="2" applyNumberFormat="1" applyFont="1" applyFill="1" applyBorder="1" applyAlignment="1" applyProtection="1">
      <alignment horizontal="center" vertical="center" wrapText="1"/>
    </xf>
    <xf numFmtId="165" fontId="58" fillId="9" borderId="57" xfId="2" applyNumberFormat="1" applyFont="1" applyFill="1" applyBorder="1" applyAlignment="1" applyProtection="1">
      <alignment horizontal="center" vertical="center" wrapText="1"/>
    </xf>
    <xf numFmtId="165" fontId="8" fillId="10" borderId="88" xfId="2" applyNumberFormat="1" applyFont="1" applyFill="1" applyBorder="1" applyAlignment="1" applyProtection="1">
      <alignment horizontal="center" vertical="center" wrapText="1"/>
    </xf>
    <xf numFmtId="3" fontId="38" fillId="10" borderId="56" xfId="5" applyNumberFormat="1" applyFont="1" applyFill="1" applyBorder="1" applyAlignment="1" applyProtection="1">
      <alignment horizontal="center" vertical="center" wrapText="1"/>
    </xf>
    <xf numFmtId="3" fontId="8" fillId="10" borderId="61" xfId="5" applyNumberFormat="1" applyFont="1" applyFill="1" applyBorder="1" applyAlignment="1" applyProtection="1">
      <alignment horizontal="center" vertical="center" wrapText="1"/>
    </xf>
    <xf numFmtId="3" fontId="38" fillId="10" borderId="61" xfId="5" applyNumberFormat="1" applyFont="1" applyFill="1" applyBorder="1" applyAlignment="1" applyProtection="1">
      <alignment horizontal="center" vertical="center" wrapText="1"/>
    </xf>
    <xf numFmtId="3" fontId="11" fillId="0" borderId="77" xfId="5" applyNumberFormat="1" applyFont="1" applyFill="1" applyBorder="1" applyAlignment="1" applyProtection="1">
      <alignment horizontal="center" vertical="center" wrapText="1"/>
    </xf>
    <xf numFmtId="3" fontId="11" fillId="0" borderId="78" xfId="5" applyNumberFormat="1" applyFont="1" applyFill="1" applyBorder="1" applyAlignment="1" applyProtection="1">
      <alignment horizontal="center" vertical="center" wrapText="1"/>
    </xf>
    <xf numFmtId="3" fontId="11" fillId="0" borderId="106" xfId="5" applyNumberFormat="1" applyFont="1" applyFill="1" applyBorder="1" applyAlignment="1" applyProtection="1">
      <alignment horizontal="center" vertical="center" wrapText="1"/>
    </xf>
    <xf numFmtId="3" fontId="11" fillId="0" borderId="102" xfId="5" applyNumberFormat="1" applyFont="1" applyFill="1" applyBorder="1" applyAlignment="1" applyProtection="1">
      <alignment horizontal="center" vertical="center" wrapText="1"/>
    </xf>
    <xf numFmtId="3" fontId="11" fillId="0" borderId="71" xfId="5" applyNumberFormat="1" applyFont="1" applyFill="1" applyBorder="1" applyAlignment="1" applyProtection="1">
      <alignment horizontal="center" vertical="center" wrapText="1"/>
    </xf>
    <xf numFmtId="3" fontId="11" fillId="0" borderId="72" xfId="5" applyNumberFormat="1" applyFont="1" applyFill="1" applyBorder="1" applyAlignment="1" applyProtection="1">
      <alignment horizontal="center" vertical="center" wrapText="1"/>
    </xf>
    <xf numFmtId="3" fontId="11" fillId="0" borderId="81" xfId="5" applyNumberFormat="1" applyFont="1" applyFill="1" applyBorder="1" applyAlignment="1" applyProtection="1">
      <alignment horizontal="center" vertical="center" wrapText="1"/>
    </xf>
    <xf numFmtId="3" fontId="11" fillId="0" borderId="101" xfId="5" applyNumberFormat="1" applyFont="1" applyFill="1" applyBorder="1" applyAlignment="1" applyProtection="1">
      <alignment horizontal="center" vertical="center" wrapText="1"/>
    </xf>
    <xf numFmtId="0" fontId="54" fillId="10" borderId="87" xfId="0" applyFont="1" applyFill="1" applyBorder="1" applyAlignment="1" applyProtection="1">
      <alignment horizontal="center" vertical="center"/>
    </xf>
    <xf numFmtId="3" fontId="11" fillId="0" borderId="86" xfId="5" applyNumberFormat="1" applyFont="1" applyFill="1" applyBorder="1" applyAlignment="1" applyProtection="1">
      <alignment horizontal="center" vertical="center" wrapText="1"/>
    </xf>
    <xf numFmtId="3" fontId="8" fillId="0" borderId="0" xfId="0" applyNumberFormat="1" applyFont="1" applyFill="1" applyProtection="1"/>
    <xf numFmtId="0" fontId="75" fillId="0" borderId="0" xfId="0" applyFont="1" applyFill="1" applyAlignment="1" applyProtection="1">
      <alignment vertical="center"/>
    </xf>
    <xf numFmtId="3" fontId="75" fillId="0" borderId="0" xfId="0" applyNumberFormat="1" applyFont="1" applyFill="1" applyAlignment="1" applyProtection="1">
      <alignment vertical="center"/>
    </xf>
    <xf numFmtId="0" fontId="75" fillId="0" borderId="0" xfId="0" applyFont="1" applyFill="1" applyAlignment="1" applyProtection="1">
      <alignment horizontal="center" vertical="center"/>
    </xf>
    <xf numFmtId="0" fontId="40" fillId="0" borderId="83" xfId="0" applyFont="1" applyBorder="1" applyAlignment="1" applyProtection="1">
      <alignment horizontal="center" vertical="center" wrapText="1"/>
    </xf>
    <xf numFmtId="0" fontId="40" fillId="0" borderId="58" xfId="0" applyFont="1" applyBorder="1" applyAlignment="1" applyProtection="1">
      <alignment horizontal="left" vertical="center" wrapText="1"/>
    </xf>
    <xf numFmtId="0" fontId="40" fillId="0" borderId="56" xfId="0" applyFont="1" applyBorder="1" applyAlignment="1" applyProtection="1">
      <alignment horizontal="left" vertical="center" wrapText="1"/>
    </xf>
    <xf numFmtId="0" fontId="42" fillId="0" borderId="0" xfId="0" applyFont="1" applyProtection="1"/>
    <xf numFmtId="0" fontId="43" fillId="0" borderId="0" xfId="0" applyFont="1" applyBorder="1" applyAlignment="1" applyProtection="1">
      <alignment vertical="center" wrapText="1"/>
    </xf>
    <xf numFmtId="0" fontId="43" fillId="0" borderId="83" xfId="0" applyFont="1" applyBorder="1" applyAlignment="1" applyProtection="1">
      <alignment vertical="center" wrapText="1"/>
    </xf>
    <xf numFmtId="0" fontId="43" fillId="0" borderId="56" xfId="0" applyFont="1" applyBorder="1" applyAlignment="1" applyProtection="1">
      <alignment horizontal="left" vertical="center" wrapText="1"/>
    </xf>
    <xf numFmtId="0" fontId="8" fillId="10" borderId="1" xfId="2" applyFont="1" applyFill="1" applyBorder="1" applyAlignment="1" applyProtection="1">
      <alignment horizontal="center" vertical="center" wrapText="1"/>
      <protection locked="0"/>
    </xf>
    <xf numFmtId="0" fontId="33" fillId="15" borderId="1" xfId="9" applyFont="1" applyFill="1" applyBorder="1" applyAlignment="1">
      <alignment horizontal="center" vertical="center" wrapText="1"/>
    </xf>
    <xf numFmtId="0" fontId="59" fillId="15" borderId="1" xfId="2" applyFont="1" applyFill="1" applyBorder="1" applyAlignment="1" applyProtection="1">
      <alignment horizontal="center" vertical="center" wrapText="1"/>
      <protection locked="0"/>
    </xf>
    <xf numFmtId="1" fontId="8" fillId="10" borderId="1" xfId="2" applyNumberFormat="1" applyFont="1" applyFill="1" applyBorder="1" applyAlignment="1" applyProtection="1">
      <alignment horizontal="center" vertical="center" wrapText="1"/>
      <protection locked="0"/>
    </xf>
    <xf numFmtId="0" fontId="11" fillId="10" borderId="1" xfId="2" applyFont="1" applyFill="1" applyBorder="1" applyAlignment="1" applyProtection="1">
      <alignment horizontal="center" vertical="center" wrapText="1"/>
      <protection locked="0"/>
    </xf>
    <xf numFmtId="0" fontId="8" fillId="10" borderId="1" xfId="0" applyFont="1" applyFill="1" applyBorder="1"/>
    <xf numFmtId="0" fontId="8" fillId="10" borderId="1" xfId="0" applyFont="1" applyFill="1" applyBorder="1" applyAlignment="1">
      <alignment horizontal="left" vertical="center"/>
    </xf>
    <xf numFmtId="0" fontId="8" fillId="10" borderId="1" xfId="0" applyFont="1" applyFill="1" applyBorder="1" applyAlignment="1">
      <alignment horizontal="center" vertical="center"/>
    </xf>
    <xf numFmtId="0" fontId="8" fillId="10" borderId="1" xfId="0" applyFont="1" applyFill="1" applyBorder="1" applyAlignment="1" applyProtection="1">
      <alignment horizontal="center" vertical="center"/>
    </xf>
    <xf numFmtId="0" fontId="42" fillId="0" borderId="1" xfId="0" applyFont="1" applyBorder="1" applyAlignment="1" applyProtection="1">
      <alignment horizontal="center" vertical="center" wrapText="1"/>
    </xf>
    <xf numFmtId="166" fontId="42" fillId="0" borderId="1" xfId="5" applyNumberFormat="1" applyFont="1" applyBorder="1" applyAlignment="1" applyProtection="1">
      <alignment horizontal="left" vertical="center" wrapText="1"/>
    </xf>
    <xf numFmtId="3" fontId="42" fillId="0" borderId="1" xfId="0" applyNumberFormat="1" applyFont="1" applyBorder="1" applyAlignment="1" applyProtection="1">
      <alignment horizontal="center" vertical="center" wrapText="1"/>
    </xf>
    <xf numFmtId="167" fontId="42" fillId="0" borderId="1" xfId="0" quotePrefix="1" applyNumberFormat="1" applyFont="1" applyBorder="1" applyAlignment="1" applyProtection="1">
      <alignment horizontal="center" vertical="center" wrapText="1"/>
    </xf>
    <xf numFmtId="0" fontId="17" fillId="2" borderId="39" xfId="2" applyFont="1" applyFill="1" applyBorder="1" applyAlignment="1" applyProtection="1">
      <alignment horizontal="left" vertical="center" wrapText="1"/>
      <protection locked="0"/>
    </xf>
    <xf numFmtId="0" fontId="0" fillId="0" borderId="32" xfId="0" applyBorder="1" applyAlignment="1">
      <alignment vertical="center" wrapText="1"/>
    </xf>
    <xf numFmtId="0" fontId="17" fillId="2" borderId="41" xfId="2" applyFont="1" applyFill="1" applyBorder="1" applyAlignment="1" applyProtection="1">
      <alignment horizontal="left" vertical="center" wrapText="1"/>
      <protection locked="0"/>
    </xf>
    <xf numFmtId="0" fontId="0" fillId="0" borderId="30" xfId="0" applyBorder="1" applyAlignment="1">
      <alignment vertical="center" wrapText="1"/>
    </xf>
    <xf numFmtId="0" fontId="19" fillId="2" borderId="43" xfId="2" applyFont="1" applyFill="1" applyBorder="1" applyAlignment="1" applyProtection="1">
      <alignment horizontal="left" vertical="center" wrapText="1"/>
      <protection locked="0"/>
    </xf>
    <xf numFmtId="0" fontId="0" fillId="0" borderId="34" xfId="0" applyBorder="1" applyAlignment="1">
      <alignment vertical="center" wrapText="1"/>
    </xf>
    <xf numFmtId="0" fontId="16" fillId="8" borderId="35" xfId="0" applyFont="1" applyFill="1" applyBorder="1" applyAlignment="1">
      <alignment horizontal="center" vertical="center"/>
    </xf>
    <xf numFmtId="0" fontId="0" fillId="0" borderId="36" xfId="0" applyBorder="1" applyAlignment="1">
      <alignment vertical="center"/>
    </xf>
    <xf numFmtId="3" fontId="8" fillId="6" borderId="2" xfId="5" applyNumberFormat="1" applyFont="1" applyFill="1" applyBorder="1" applyAlignment="1" applyProtection="1">
      <alignment horizontal="center" vertical="center" wrapText="1"/>
      <protection locked="0"/>
    </xf>
    <xf numFmtId="0" fontId="8" fillId="10" borderId="10" xfId="2" applyFont="1" applyFill="1" applyBorder="1" applyAlignment="1" applyProtection="1">
      <alignment horizontal="center" vertical="center" wrapText="1"/>
      <protection locked="0"/>
    </xf>
    <xf numFmtId="0" fontId="8" fillId="10" borderId="25" xfId="2" applyFont="1" applyFill="1" applyBorder="1" applyAlignment="1" applyProtection="1">
      <alignment horizontal="center" vertical="center" wrapText="1"/>
      <protection locked="0"/>
    </xf>
    <xf numFmtId="1" fontId="8" fillId="10" borderId="10" xfId="2" applyNumberFormat="1" applyFont="1" applyFill="1" applyBorder="1" applyAlignment="1" applyProtection="1">
      <alignment horizontal="center" vertical="center" wrapText="1"/>
      <protection locked="0"/>
    </xf>
    <xf numFmtId="1" fontId="8" fillId="10" borderId="25" xfId="2" applyNumberFormat="1" applyFont="1" applyFill="1" applyBorder="1" applyAlignment="1" applyProtection="1">
      <alignment horizontal="center" vertical="center" wrapText="1"/>
      <protection locked="0"/>
    </xf>
    <xf numFmtId="165" fontId="11" fillId="4" borderId="23" xfId="2" applyNumberFormat="1" applyFont="1" applyFill="1" applyBorder="1" applyAlignment="1" applyProtection="1">
      <alignment horizontal="center" vertical="center" wrapText="1"/>
      <protection locked="0"/>
    </xf>
    <xf numFmtId="165" fontId="11" fillId="4" borderId="26" xfId="2" applyNumberFormat="1" applyFont="1" applyFill="1" applyBorder="1" applyAlignment="1" applyProtection="1">
      <alignment horizontal="center" vertical="center" wrapText="1"/>
      <protection locked="0"/>
    </xf>
    <xf numFmtId="165" fontId="8" fillId="4" borderId="5" xfId="2" applyNumberFormat="1" applyFont="1" applyFill="1" applyBorder="1" applyAlignment="1" applyProtection="1">
      <alignment horizontal="center" vertical="center" wrapText="1"/>
      <protection locked="0"/>
    </xf>
    <xf numFmtId="165" fontId="8" fillId="4" borderId="16" xfId="2" applyNumberFormat="1" applyFont="1" applyFill="1" applyBorder="1" applyAlignment="1" applyProtection="1">
      <alignment horizontal="center" vertical="center" wrapText="1"/>
      <protection locked="0"/>
    </xf>
    <xf numFmtId="3" fontId="8" fillId="4" borderId="13" xfId="2" applyNumberFormat="1" applyFont="1" applyFill="1" applyBorder="1" applyAlignment="1" applyProtection="1">
      <alignment horizontal="center" vertical="center" wrapText="1"/>
    </xf>
    <xf numFmtId="3" fontId="8" fillId="4" borderId="14" xfId="2" applyNumberFormat="1" applyFont="1" applyFill="1" applyBorder="1" applyAlignment="1" applyProtection="1">
      <alignment horizontal="center" vertical="center" wrapText="1"/>
    </xf>
    <xf numFmtId="4" fontId="11" fillId="0" borderId="49" xfId="5" applyNumberFormat="1" applyFont="1" applyFill="1" applyBorder="1" applyAlignment="1" applyProtection="1">
      <alignment horizontal="center" vertical="center" wrapText="1"/>
    </xf>
    <xf numFmtId="4" fontId="11" fillId="0" borderId="50" xfId="5" applyNumberFormat="1" applyFont="1" applyFill="1" applyBorder="1" applyAlignment="1" applyProtection="1">
      <alignment horizontal="center" vertical="center" wrapText="1"/>
    </xf>
    <xf numFmtId="4" fontId="11" fillId="0" borderId="17" xfId="5" applyNumberFormat="1" applyFont="1" applyFill="1" applyBorder="1" applyAlignment="1" applyProtection="1">
      <alignment horizontal="center" vertical="center" wrapText="1"/>
    </xf>
    <xf numFmtId="3" fontId="8" fillId="7" borderId="9" xfId="5" applyNumberFormat="1" applyFont="1" applyFill="1" applyBorder="1" applyAlignment="1" applyProtection="1">
      <alignment horizontal="center" vertical="center" wrapText="1"/>
    </xf>
    <xf numFmtId="165" fontId="9" fillId="5" borderId="15" xfId="2" applyNumberFormat="1" applyFont="1" applyFill="1" applyBorder="1" applyAlignment="1" applyProtection="1">
      <alignment horizontal="center" vertical="center" wrapText="1"/>
      <protection locked="0"/>
    </xf>
    <xf numFmtId="165" fontId="9" fillId="5" borderId="8" xfId="2" applyNumberFormat="1" applyFont="1" applyFill="1" applyBorder="1" applyAlignment="1" applyProtection="1">
      <alignment horizontal="center" vertical="center" wrapText="1"/>
      <protection locked="0"/>
    </xf>
    <xf numFmtId="165" fontId="9" fillId="5" borderId="11" xfId="2" applyNumberFormat="1" applyFont="1" applyFill="1" applyBorder="1" applyAlignment="1" applyProtection="1">
      <alignment horizontal="center" vertical="center" wrapText="1"/>
      <protection locked="0"/>
    </xf>
    <xf numFmtId="165" fontId="9" fillId="5" borderId="12" xfId="2" applyNumberFormat="1" applyFont="1" applyFill="1" applyBorder="1" applyAlignment="1" applyProtection="1">
      <alignment horizontal="center" vertical="center" wrapText="1"/>
      <protection locked="0"/>
    </xf>
    <xf numFmtId="4" fontId="11" fillId="0" borderId="51" xfId="5" applyNumberFormat="1" applyFont="1" applyFill="1" applyBorder="1" applyAlignment="1" applyProtection="1">
      <alignment horizontal="center" vertical="center" wrapText="1"/>
      <protection locked="0"/>
    </xf>
    <xf numFmtId="4" fontId="11" fillId="0" borderId="50" xfId="5" applyNumberFormat="1" applyFont="1" applyFill="1" applyBorder="1" applyAlignment="1" applyProtection="1">
      <alignment horizontal="center" vertical="center" wrapText="1"/>
      <protection locked="0"/>
    </xf>
    <xf numFmtId="4" fontId="11" fillId="0" borderId="17" xfId="5" applyNumberFormat="1" applyFont="1" applyFill="1" applyBorder="1" applyAlignment="1" applyProtection="1">
      <alignment horizontal="center" vertical="center" wrapText="1"/>
      <protection locked="0"/>
    </xf>
    <xf numFmtId="3" fontId="11" fillId="6" borderId="2" xfId="5" applyNumberFormat="1" applyFont="1" applyFill="1" applyBorder="1" applyAlignment="1" applyProtection="1">
      <alignment horizontal="center" vertical="center" wrapText="1"/>
    </xf>
    <xf numFmtId="0" fontId="16" fillId="8" borderId="19" xfId="2" applyFont="1" applyFill="1" applyBorder="1" applyAlignment="1" applyProtection="1">
      <alignment horizontal="center" vertical="center" wrapText="1"/>
      <protection locked="0"/>
    </xf>
    <xf numFmtId="0" fontId="16" fillId="8" borderId="6" xfId="2" applyFont="1" applyFill="1" applyBorder="1" applyAlignment="1" applyProtection="1">
      <alignment horizontal="center" vertical="center" wrapText="1"/>
      <protection locked="0"/>
    </xf>
    <xf numFmtId="165" fontId="16" fillId="8" borderId="20" xfId="2" applyNumberFormat="1" applyFont="1" applyFill="1" applyBorder="1" applyAlignment="1" applyProtection="1">
      <alignment horizontal="center" vertical="center" wrapText="1"/>
      <protection locked="0"/>
    </xf>
    <xf numFmtId="165" fontId="16" fillId="8" borderId="21" xfId="2" applyNumberFormat="1" applyFont="1" applyFill="1" applyBorder="1" applyAlignment="1" applyProtection="1">
      <alignment horizontal="center" vertical="center" wrapText="1"/>
      <protection locked="0"/>
    </xf>
    <xf numFmtId="0" fontId="5" fillId="0" borderId="0" xfId="2" applyFont="1" applyFill="1" applyBorder="1" applyAlignment="1" applyProtection="1">
      <alignment horizontal="left" vertical="center" wrapText="1"/>
      <protection locked="0"/>
    </xf>
    <xf numFmtId="0" fontId="9" fillId="8" borderId="18" xfId="2" applyFont="1" applyFill="1" applyBorder="1" applyAlignment="1" applyProtection="1">
      <alignment horizontal="center" vertical="center" wrapText="1"/>
      <protection locked="0"/>
    </xf>
    <xf numFmtId="0" fontId="9" fillId="8" borderId="19" xfId="2" applyFont="1" applyFill="1" applyBorder="1" applyAlignment="1" applyProtection="1">
      <alignment horizontal="center" vertical="center" wrapText="1"/>
      <protection locked="0"/>
    </xf>
    <xf numFmtId="0" fontId="15" fillId="8" borderId="19" xfId="2" applyFont="1" applyFill="1" applyBorder="1" applyAlignment="1" applyProtection="1">
      <alignment horizontal="center" vertical="center" wrapText="1"/>
      <protection locked="0"/>
    </xf>
    <xf numFmtId="0" fontId="9" fillId="8" borderId="6" xfId="2" applyFont="1" applyFill="1" applyBorder="1" applyAlignment="1" applyProtection="1">
      <alignment horizontal="center" vertical="center" wrapText="1"/>
      <protection locked="0"/>
    </xf>
    <xf numFmtId="0" fontId="9" fillId="8" borderId="27" xfId="2" applyFont="1" applyFill="1" applyBorder="1" applyAlignment="1" applyProtection="1">
      <alignment horizontal="center" vertical="center" wrapText="1"/>
      <protection locked="0"/>
    </xf>
    <xf numFmtId="0" fontId="9" fillId="8" borderId="28" xfId="2"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protection locked="0"/>
    </xf>
    <xf numFmtId="0" fontId="8" fillId="10" borderId="1" xfId="2" applyFont="1" applyFill="1" applyBorder="1" applyAlignment="1" applyProtection="1">
      <alignment horizontal="left" vertical="center" wrapText="1"/>
      <protection locked="0"/>
    </xf>
    <xf numFmtId="0" fontId="33" fillId="15" borderId="1" xfId="9" applyFont="1" applyFill="1" applyBorder="1" applyAlignment="1">
      <alignment horizontal="center" vertical="center" wrapText="1"/>
    </xf>
    <xf numFmtId="0" fontId="3" fillId="10" borderId="1" xfId="2"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xf>
    <xf numFmtId="3" fontId="11" fillId="10" borderId="85" xfId="5" applyNumberFormat="1" applyFont="1" applyFill="1" applyBorder="1" applyAlignment="1" applyProtection="1">
      <alignment horizontal="center" vertical="center" wrapText="1"/>
    </xf>
    <xf numFmtId="3" fontId="11" fillId="10" borderId="64" xfId="5" applyNumberFormat="1" applyFont="1" applyFill="1" applyBorder="1" applyAlignment="1" applyProtection="1">
      <alignment horizontal="center" vertical="center" wrapText="1"/>
    </xf>
    <xf numFmtId="3" fontId="11" fillId="10" borderId="4" xfId="5" applyNumberFormat="1" applyFont="1" applyFill="1" applyBorder="1" applyAlignment="1" applyProtection="1">
      <alignment horizontal="center" vertical="center" wrapText="1"/>
    </xf>
    <xf numFmtId="3" fontId="11" fillId="10" borderId="1" xfId="5" applyNumberFormat="1" applyFont="1" applyFill="1" applyBorder="1" applyAlignment="1" applyProtection="1">
      <alignment horizontal="center" vertical="center" wrapText="1"/>
    </xf>
    <xf numFmtId="3" fontId="11" fillId="10" borderId="4" xfId="5" quotePrefix="1" applyNumberFormat="1" applyFont="1" applyFill="1" applyBorder="1" applyAlignment="1" applyProtection="1">
      <alignment horizontal="center" vertical="center" wrapText="1"/>
    </xf>
    <xf numFmtId="165" fontId="8" fillId="4" borderId="90" xfId="2" applyNumberFormat="1" applyFont="1" applyFill="1" applyBorder="1" applyAlignment="1" applyProtection="1">
      <alignment horizontal="center" vertical="center" wrapText="1"/>
    </xf>
    <xf numFmtId="165" fontId="8" fillId="4" borderId="91" xfId="2" applyNumberFormat="1" applyFont="1" applyFill="1" applyBorder="1" applyAlignment="1" applyProtection="1">
      <alignment horizontal="center" vertical="center" wrapText="1"/>
    </xf>
    <xf numFmtId="3" fontId="11" fillId="0" borderId="92" xfId="5" applyNumberFormat="1" applyFont="1" applyFill="1" applyBorder="1" applyAlignment="1" applyProtection="1">
      <alignment horizontal="center" vertical="center" wrapText="1"/>
    </xf>
    <xf numFmtId="3" fontId="11" fillId="0" borderId="93" xfId="5" applyNumberFormat="1" applyFont="1" applyFill="1" applyBorder="1" applyAlignment="1" applyProtection="1">
      <alignment horizontal="center" vertical="center" wrapText="1"/>
    </xf>
    <xf numFmtId="166" fontId="8" fillId="10" borderId="1" xfId="5" applyNumberFormat="1" applyFont="1" applyFill="1" applyBorder="1" applyAlignment="1" applyProtection="1">
      <alignment horizontal="center" vertical="center" wrapText="1"/>
      <protection locked="0"/>
    </xf>
    <xf numFmtId="14" fontId="8" fillId="10" borderId="1" xfId="2" applyNumberFormat="1" applyFont="1" applyFill="1" applyBorder="1" applyAlignment="1" applyProtection="1">
      <alignment horizontal="center" vertical="center" wrapText="1"/>
      <protection locked="0"/>
    </xf>
    <xf numFmtId="0" fontId="11" fillId="10" borderId="1" xfId="2" applyFont="1" applyFill="1" applyBorder="1" applyAlignment="1" applyProtection="1">
      <alignment horizontal="center" vertical="center" wrapText="1"/>
      <protection locked="0"/>
    </xf>
    <xf numFmtId="165" fontId="11" fillId="10" borderId="1" xfId="2" applyNumberFormat="1" applyFont="1" applyFill="1" applyBorder="1" applyAlignment="1" applyProtection="1">
      <alignment horizontal="center" vertical="center" wrapText="1"/>
      <protection locked="0"/>
    </xf>
    <xf numFmtId="165" fontId="8" fillId="9" borderId="83" xfId="2" applyNumberFormat="1" applyFont="1" applyFill="1" applyBorder="1" applyAlignment="1" applyProtection="1">
      <alignment horizontal="center" vertical="center" wrapText="1"/>
    </xf>
    <xf numFmtId="165" fontId="8" fillId="9" borderId="60" xfId="2" applyNumberFormat="1" applyFont="1" applyFill="1" applyBorder="1" applyAlignment="1" applyProtection="1">
      <alignment horizontal="center" vertical="center" wrapText="1"/>
    </xf>
    <xf numFmtId="165" fontId="3" fillId="9" borderId="60" xfId="2" applyNumberFormat="1" applyFont="1" applyFill="1" applyBorder="1" applyAlignment="1" applyProtection="1">
      <alignment horizontal="center" vertical="center" wrapText="1"/>
    </xf>
    <xf numFmtId="3" fontId="11" fillId="0" borderId="83" xfId="5" applyNumberFormat="1" applyFont="1" applyFill="1" applyBorder="1" applyAlignment="1" applyProtection="1">
      <alignment horizontal="center" vertical="center" wrapText="1"/>
    </xf>
    <xf numFmtId="3" fontId="11" fillId="0" borderId="58" xfId="5" applyNumberFormat="1" applyFont="1" applyFill="1" applyBorder="1" applyAlignment="1" applyProtection="1">
      <alignment horizontal="center" vertical="center" wrapText="1"/>
    </xf>
    <xf numFmtId="0" fontId="59" fillId="9" borderId="1" xfId="2" applyFont="1" applyFill="1" applyBorder="1" applyAlignment="1" applyProtection="1">
      <alignment horizontal="center" vertical="center" wrapText="1"/>
      <protection locked="0"/>
    </xf>
    <xf numFmtId="0" fontId="59" fillId="15" borderId="1" xfId="2" applyFont="1" applyFill="1" applyBorder="1" applyAlignment="1" applyProtection="1">
      <alignment horizontal="center" vertical="center" wrapText="1"/>
      <protection locked="0"/>
    </xf>
    <xf numFmtId="0" fontId="3" fillId="15" borderId="89" xfId="2" applyFont="1" applyFill="1" applyBorder="1" applyAlignment="1" applyProtection="1">
      <alignment horizontal="center" vertical="center" wrapText="1"/>
    </xf>
    <xf numFmtId="0" fontId="3" fillId="15" borderId="87" xfId="2" applyFont="1" applyFill="1" applyBorder="1" applyAlignment="1" applyProtection="1">
      <alignment horizontal="center" vertical="center" wrapText="1"/>
    </xf>
    <xf numFmtId="0" fontId="8" fillId="9" borderId="60" xfId="2" applyFont="1" applyFill="1" applyBorder="1" applyAlignment="1" applyProtection="1">
      <alignment horizontal="center" vertical="center" wrapText="1"/>
    </xf>
    <xf numFmtId="0" fontId="8" fillId="9" borderId="63" xfId="2" applyFont="1" applyFill="1" applyBorder="1" applyAlignment="1" applyProtection="1">
      <alignment horizontal="center" vertical="center" wrapText="1"/>
    </xf>
    <xf numFmtId="165" fontId="8" fillId="9" borderId="63" xfId="2" applyNumberFormat="1" applyFont="1" applyFill="1" applyBorder="1" applyAlignment="1" applyProtection="1">
      <alignment horizontal="center" vertical="center" wrapText="1"/>
    </xf>
    <xf numFmtId="165" fontId="8" fillId="9" borderId="65" xfId="2" applyNumberFormat="1" applyFont="1" applyFill="1" applyBorder="1" applyAlignment="1" applyProtection="1">
      <alignment horizontal="center" vertical="center" wrapText="1"/>
    </xf>
    <xf numFmtId="165" fontId="8" fillId="4" borderId="1" xfId="2" applyNumberFormat="1" applyFont="1" applyFill="1" applyBorder="1" applyAlignment="1" applyProtection="1">
      <alignment horizontal="center" vertical="center" wrapText="1"/>
      <protection locked="0"/>
    </xf>
    <xf numFmtId="1" fontId="8" fillId="10" borderId="1" xfId="2" applyNumberFormat="1" applyFont="1" applyFill="1" applyBorder="1" applyAlignment="1" applyProtection="1">
      <alignment horizontal="center" vertical="center" wrapText="1"/>
      <protection locked="0"/>
    </xf>
    <xf numFmtId="3" fontId="11" fillId="0" borderId="60" xfId="5" applyNumberFormat="1" applyFont="1" applyFill="1" applyBorder="1" applyAlignment="1" applyProtection="1">
      <alignment horizontal="center" vertical="center" wrapText="1"/>
    </xf>
    <xf numFmtId="3" fontId="11" fillId="0" borderId="1" xfId="5" applyNumberFormat="1" applyFont="1" applyFill="1" applyBorder="1" applyAlignment="1" applyProtection="1">
      <alignment horizontal="center" vertical="center" wrapText="1"/>
    </xf>
    <xf numFmtId="3" fontId="11" fillId="0" borderId="56" xfId="5" applyNumberFormat="1" applyFont="1" applyFill="1" applyBorder="1" applyAlignment="1" applyProtection="1">
      <alignment horizontal="center" vertical="center" wrapText="1"/>
    </xf>
    <xf numFmtId="3" fontId="11" fillId="0" borderId="61" xfId="5" applyNumberFormat="1" applyFont="1" applyFill="1" applyBorder="1" applyAlignment="1" applyProtection="1">
      <alignment horizontal="center" vertical="center" wrapText="1"/>
    </xf>
    <xf numFmtId="3" fontId="11" fillId="0" borderId="74" xfId="5" applyNumberFormat="1" applyFont="1" applyFill="1" applyBorder="1" applyAlignment="1" applyProtection="1">
      <alignment horizontal="center" vertical="center" wrapText="1"/>
    </xf>
    <xf numFmtId="3" fontId="11" fillId="0" borderId="62" xfId="5" applyNumberFormat="1" applyFont="1" applyFill="1" applyBorder="1" applyAlignment="1" applyProtection="1">
      <alignment horizontal="center" vertical="center" wrapText="1"/>
    </xf>
    <xf numFmtId="165" fontId="8" fillId="9" borderId="58" xfId="2" applyNumberFormat="1" applyFont="1" applyFill="1" applyBorder="1" applyAlignment="1" applyProtection="1">
      <alignment horizontal="center" vertical="center" wrapText="1"/>
    </xf>
    <xf numFmtId="165" fontId="8" fillId="9" borderId="1" xfId="2" applyNumberFormat="1" applyFont="1" applyFill="1" applyBorder="1" applyAlignment="1" applyProtection="1">
      <alignment horizontal="center" vertical="center" wrapText="1"/>
    </xf>
    <xf numFmtId="165" fontId="3" fillId="9" borderId="1" xfId="2" applyNumberFormat="1" applyFont="1" applyFill="1" applyBorder="1" applyAlignment="1" applyProtection="1">
      <alignment horizontal="center" vertical="center" wrapText="1"/>
    </xf>
    <xf numFmtId="3" fontId="11" fillId="0" borderId="65" xfId="5" applyNumberFormat="1" applyFont="1" applyFill="1" applyBorder="1" applyAlignment="1" applyProtection="1">
      <alignment horizontal="center" vertical="center" wrapText="1"/>
    </xf>
    <xf numFmtId="3" fontId="11" fillId="2" borderId="60" xfId="5" applyNumberFormat="1" applyFont="1" applyFill="1" applyBorder="1" applyAlignment="1" applyProtection="1">
      <alignment horizontal="center" vertical="center" wrapText="1"/>
    </xf>
    <xf numFmtId="3" fontId="11" fillId="2" borderId="1" xfId="5" applyNumberFormat="1" applyFont="1" applyFill="1" applyBorder="1" applyAlignment="1" applyProtection="1">
      <alignment horizontal="center" vertical="center" wrapText="1"/>
    </xf>
    <xf numFmtId="3" fontId="11" fillId="0" borderId="59" xfId="5" applyNumberFormat="1" applyFont="1" applyFill="1" applyBorder="1" applyAlignment="1" applyProtection="1">
      <alignment horizontal="center" vertical="center" wrapText="1"/>
    </xf>
    <xf numFmtId="0" fontId="54" fillId="10" borderId="66" xfId="2" applyFont="1" applyFill="1" applyBorder="1" applyAlignment="1" applyProtection="1">
      <alignment horizontal="center" vertical="center" wrapText="1"/>
    </xf>
    <xf numFmtId="3" fontId="11" fillId="0" borderId="57" xfId="5" applyNumberFormat="1" applyFont="1" applyFill="1" applyBorder="1" applyAlignment="1" applyProtection="1">
      <alignment horizontal="center" vertical="center" wrapText="1"/>
    </xf>
    <xf numFmtId="3" fontId="11" fillId="0" borderId="94" xfId="5" applyNumberFormat="1" applyFont="1" applyFill="1" applyBorder="1" applyAlignment="1" applyProtection="1">
      <alignment horizontal="center" vertical="center" wrapText="1"/>
    </xf>
    <xf numFmtId="3" fontId="11" fillId="0" borderId="76" xfId="5" applyNumberFormat="1" applyFont="1" applyFill="1" applyBorder="1" applyAlignment="1" applyProtection="1">
      <alignment horizontal="center" vertical="center" wrapText="1"/>
    </xf>
    <xf numFmtId="165" fontId="8" fillId="9" borderId="80" xfId="2" applyNumberFormat="1" applyFont="1" applyFill="1" applyBorder="1" applyAlignment="1" applyProtection="1">
      <alignment horizontal="center" vertical="center" wrapText="1"/>
    </xf>
    <xf numFmtId="166" fontId="12" fillId="10" borderId="1" xfId="5" applyNumberFormat="1" applyFont="1" applyFill="1" applyBorder="1" applyAlignment="1" applyProtection="1">
      <alignment horizontal="center" vertical="center" wrapText="1"/>
      <protection locked="0"/>
    </xf>
    <xf numFmtId="0" fontId="3" fillId="10" borderId="1" xfId="2" applyFont="1" applyFill="1" applyBorder="1" applyAlignment="1" applyProtection="1">
      <alignment horizontal="center" vertical="center" wrapText="1"/>
    </xf>
    <xf numFmtId="0" fontId="66" fillId="0" borderId="0" xfId="2" applyFont="1" applyFill="1" applyBorder="1" applyAlignment="1" applyProtection="1">
      <alignment horizontal="center" vertical="center" wrapText="1"/>
      <protection locked="0"/>
    </xf>
    <xf numFmtId="0" fontId="67" fillId="0" borderId="0" xfId="2" applyFont="1" applyFill="1" applyBorder="1" applyAlignment="1" applyProtection="1">
      <alignment horizontal="center" vertical="center" wrapText="1"/>
      <protection locked="0"/>
    </xf>
    <xf numFmtId="3" fontId="3" fillId="10" borderId="1" xfId="2" applyNumberFormat="1" applyFont="1" applyFill="1" applyBorder="1" applyAlignment="1" applyProtection="1">
      <alignment horizontal="center" vertical="center" wrapText="1"/>
      <protection locked="0"/>
    </xf>
    <xf numFmtId="0" fontId="76" fillId="10" borderId="1" xfId="2" applyFont="1" applyFill="1" applyBorder="1" applyAlignment="1" applyProtection="1">
      <alignment horizontal="center" vertical="center" wrapText="1"/>
      <protection locked="0"/>
    </xf>
    <xf numFmtId="0" fontId="7" fillId="15" borderId="1" xfId="0" applyFont="1" applyFill="1" applyBorder="1" applyAlignment="1">
      <alignment horizontal="center"/>
    </xf>
    <xf numFmtId="3" fontId="11" fillId="0" borderId="82" xfId="5" applyNumberFormat="1" applyFont="1" applyFill="1" applyBorder="1" applyAlignment="1" applyProtection="1">
      <alignment horizontal="center" vertical="center" wrapText="1"/>
    </xf>
    <xf numFmtId="165" fontId="8" fillId="9" borderId="84" xfId="2" applyNumberFormat="1" applyFont="1" applyFill="1" applyBorder="1" applyAlignment="1" applyProtection="1">
      <alignment horizontal="center" vertical="center" wrapText="1"/>
    </xf>
    <xf numFmtId="165" fontId="11" fillId="0" borderId="0" xfId="2" applyNumberFormat="1" applyFont="1" applyFill="1" applyBorder="1" applyAlignment="1" applyProtection="1">
      <alignment horizontal="center" vertical="center" wrapText="1"/>
    </xf>
    <xf numFmtId="0" fontId="33" fillId="15" borderId="89" xfId="9" applyFont="1" applyFill="1" applyBorder="1" applyAlignment="1" applyProtection="1">
      <alignment horizontal="center" vertical="center" wrapText="1"/>
    </xf>
    <xf numFmtId="0" fontId="33" fillId="15" borderId="0" xfId="9" applyFont="1" applyFill="1" applyBorder="1" applyAlignment="1" applyProtection="1">
      <alignment horizontal="center" vertical="center" wrapText="1"/>
    </xf>
    <xf numFmtId="0" fontId="3" fillId="9" borderId="60" xfId="2" applyFont="1" applyFill="1" applyBorder="1" applyAlignment="1" applyProtection="1">
      <alignment horizontal="center" vertical="center" wrapText="1"/>
    </xf>
    <xf numFmtId="0" fontId="8" fillId="9" borderId="84" xfId="2" applyFont="1" applyFill="1" applyBorder="1" applyAlignment="1" applyProtection="1">
      <alignment horizontal="center" vertical="center" wrapText="1"/>
    </xf>
    <xf numFmtId="3" fontId="11" fillId="0" borderId="84" xfId="5" applyNumberFormat="1" applyFont="1" applyFill="1" applyBorder="1" applyAlignment="1" applyProtection="1">
      <alignment horizontal="center" vertical="center" wrapText="1"/>
    </xf>
    <xf numFmtId="3" fontId="11" fillId="0" borderId="98" xfId="5" applyNumberFormat="1" applyFont="1" applyFill="1" applyBorder="1" applyAlignment="1" applyProtection="1">
      <alignment horizontal="center" vertical="center" wrapText="1"/>
    </xf>
    <xf numFmtId="3" fontId="11" fillId="0" borderId="66" xfId="5" applyNumberFormat="1" applyFont="1" applyFill="1" applyBorder="1" applyAlignment="1" applyProtection="1">
      <alignment horizontal="center" vertical="center" wrapText="1"/>
    </xf>
    <xf numFmtId="14" fontId="8" fillId="2" borderId="108" xfId="2" applyNumberFormat="1" applyFont="1" applyFill="1" applyBorder="1" applyAlignment="1" applyProtection="1">
      <alignment horizontal="center" vertical="center"/>
    </xf>
    <xf numFmtId="14" fontId="8" fillId="2" borderId="109" xfId="2" applyNumberFormat="1" applyFont="1" applyFill="1" applyBorder="1" applyAlignment="1" applyProtection="1">
      <alignment horizontal="center" vertical="center"/>
    </xf>
    <xf numFmtId="14" fontId="8" fillId="2" borderId="110" xfId="2" applyNumberFormat="1" applyFont="1" applyFill="1" applyBorder="1" applyAlignment="1" applyProtection="1">
      <alignment horizontal="center" vertical="center"/>
    </xf>
    <xf numFmtId="14" fontId="8" fillId="2" borderId="83" xfId="2" applyNumberFormat="1" applyFont="1" applyFill="1" applyBorder="1" applyAlignment="1" applyProtection="1">
      <alignment horizontal="center" vertical="center"/>
    </xf>
    <xf numFmtId="14" fontId="8" fillId="2" borderId="60" xfId="2" applyNumberFormat="1" applyFont="1" applyFill="1" applyBorder="1" applyAlignment="1" applyProtection="1">
      <alignment horizontal="center" vertical="center"/>
    </xf>
    <xf numFmtId="14" fontId="8" fillId="2" borderId="84" xfId="2" applyNumberFormat="1" applyFont="1" applyFill="1" applyBorder="1" applyAlignment="1" applyProtection="1">
      <alignment horizontal="center" vertical="center"/>
    </xf>
    <xf numFmtId="0" fontId="3" fillId="9" borderId="1" xfId="2" applyFont="1" applyFill="1" applyBorder="1" applyAlignment="1" applyProtection="1">
      <alignment horizontal="center" vertical="center" wrapText="1"/>
    </xf>
    <xf numFmtId="0" fontId="3" fillId="9" borderId="64" xfId="2" applyFont="1" applyFill="1" applyBorder="1" applyAlignment="1" applyProtection="1">
      <alignment horizontal="center" vertical="center" wrapText="1"/>
    </xf>
    <xf numFmtId="14" fontId="8" fillId="2" borderId="104" xfId="2" applyNumberFormat="1" applyFont="1" applyFill="1" applyBorder="1" applyAlignment="1" applyProtection="1">
      <alignment horizontal="center" vertical="center"/>
    </xf>
    <xf numFmtId="14" fontId="8" fillId="2" borderId="89" xfId="2" applyNumberFormat="1" applyFont="1" applyFill="1" applyBorder="1" applyAlignment="1" applyProtection="1">
      <alignment horizontal="center" vertical="center"/>
    </xf>
    <xf numFmtId="14" fontId="8" fillId="2" borderId="105" xfId="2" applyNumberFormat="1" applyFont="1" applyFill="1" applyBorder="1" applyAlignment="1" applyProtection="1">
      <alignment horizontal="center" vertical="center"/>
    </xf>
    <xf numFmtId="3" fontId="11" fillId="0" borderId="75" xfId="5" applyNumberFormat="1" applyFont="1" applyFill="1" applyBorder="1" applyAlignment="1" applyProtection="1">
      <alignment horizontal="center" vertical="center" wrapText="1"/>
    </xf>
    <xf numFmtId="3" fontId="11" fillId="0" borderId="73" xfId="5" applyNumberFormat="1" applyFont="1" applyFill="1" applyBorder="1" applyAlignment="1" applyProtection="1">
      <alignment horizontal="center" vertical="center" wrapText="1"/>
    </xf>
    <xf numFmtId="3" fontId="11" fillId="0" borderId="107" xfId="5" applyNumberFormat="1" applyFont="1" applyFill="1" applyBorder="1" applyAlignment="1" applyProtection="1">
      <alignment horizontal="center" vertical="center" wrapText="1"/>
    </xf>
    <xf numFmtId="0" fontId="41" fillId="17" borderId="1" xfId="0" applyFont="1" applyFill="1" applyBorder="1" applyAlignment="1" applyProtection="1">
      <alignment horizontal="center" vertical="center" wrapText="1"/>
    </xf>
    <xf numFmtId="0" fontId="45" fillId="0" borderId="0" xfId="9" applyFont="1" applyAlignment="1">
      <alignment horizontal="left" vertical="center" wrapText="1"/>
    </xf>
    <xf numFmtId="0" fontId="41" fillId="17" borderId="67" xfId="0" applyFont="1" applyFill="1" applyBorder="1" applyAlignment="1" applyProtection="1">
      <alignment horizontal="center" vertical="center" wrapText="1"/>
    </xf>
    <xf numFmtId="0" fontId="41" fillId="17" borderId="79" xfId="0" applyFont="1" applyFill="1" applyBorder="1" applyAlignment="1" applyProtection="1">
      <alignment horizontal="center" vertical="center" wrapText="1"/>
    </xf>
    <xf numFmtId="0" fontId="41" fillId="17" borderId="4" xfId="0" applyFont="1" applyFill="1" applyBorder="1" applyAlignment="1" applyProtection="1">
      <alignment horizontal="center" vertical="center" wrapText="1"/>
    </xf>
    <xf numFmtId="0" fontId="41" fillId="14" borderId="60" xfId="0" applyFont="1" applyFill="1" applyBorder="1" applyAlignment="1" applyProtection="1">
      <alignment horizontal="center" vertical="center" wrapText="1"/>
    </xf>
    <xf numFmtId="3" fontId="72" fillId="14" borderId="1" xfId="0" applyNumberFormat="1" applyFont="1" applyFill="1" applyBorder="1" applyAlignment="1" applyProtection="1">
      <alignment horizontal="center" vertical="center" wrapText="1"/>
    </xf>
    <xf numFmtId="3" fontId="72" fillId="14" borderId="61" xfId="0" applyNumberFormat="1" applyFont="1" applyFill="1" applyBorder="1" applyAlignment="1" applyProtection="1">
      <alignment horizontal="center" vertical="center" wrapText="1"/>
    </xf>
    <xf numFmtId="3" fontId="42" fillId="14" borderId="60" xfId="0" applyNumberFormat="1" applyFont="1" applyFill="1" applyBorder="1" applyAlignment="1" applyProtection="1">
      <alignment horizontal="center" vertical="center" wrapText="1"/>
    </xf>
    <xf numFmtId="3" fontId="44" fillId="14" borderId="61" xfId="0" applyNumberFormat="1" applyFont="1" applyFill="1" applyBorder="1" applyAlignment="1" applyProtection="1">
      <alignment horizontal="center" vertical="center" wrapText="1"/>
    </xf>
    <xf numFmtId="0" fontId="41" fillId="16" borderId="60" xfId="0" applyFont="1" applyFill="1" applyBorder="1" applyAlignment="1" applyProtection="1">
      <alignment horizontal="center" vertical="center" wrapText="1"/>
    </xf>
    <xf numFmtId="0" fontId="41" fillId="16" borderId="84" xfId="0" applyFont="1" applyFill="1" applyBorder="1" applyAlignment="1" applyProtection="1">
      <alignment horizontal="center" vertical="center" wrapText="1"/>
    </xf>
    <xf numFmtId="3" fontId="72" fillId="16" borderId="1" xfId="0" applyNumberFormat="1" applyFont="1" applyFill="1" applyBorder="1" applyAlignment="1" applyProtection="1">
      <alignment horizontal="center" vertical="center" wrapText="1"/>
    </xf>
    <xf numFmtId="3" fontId="72" fillId="16" borderId="59" xfId="0" applyNumberFormat="1" applyFont="1" applyFill="1" applyBorder="1" applyAlignment="1" applyProtection="1">
      <alignment horizontal="center" vertical="center" wrapText="1"/>
    </xf>
    <xf numFmtId="3" fontId="44" fillId="16" borderId="61" xfId="0" applyNumberFormat="1" applyFont="1" applyFill="1" applyBorder="1" applyAlignment="1" applyProtection="1">
      <alignment horizontal="center" vertical="center" wrapText="1"/>
    </xf>
    <xf numFmtId="3" fontId="44" fillId="16" borderId="57" xfId="0" applyNumberFormat="1" applyFont="1" applyFill="1" applyBorder="1" applyAlignment="1" applyProtection="1">
      <alignment horizontal="center" vertical="center" wrapText="1"/>
    </xf>
    <xf numFmtId="3" fontId="72" fillId="16" borderId="61" xfId="0" applyNumberFormat="1" applyFont="1" applyFill="1" applyBorder="1" applyAlignment="1" applyProtection="1">
      <alignment horizontal="center" vertical="center" wrapText="1"/>
    </xf>
    <xf numFmtId="3" fontId="72" fillId="16" borderId="57" xfId="0" applyNumberFormat="1" applyFont="1" applyFill="1" applyBorder="1" applyAlignment="1" applyProtection="1">
      <alignment horizontal="center" vertical="center" wrapText="1"/>
    </xf>
    <xf numFmtId="3" fontId="42" fillId="16" borderId="60" xfId="0" applyNumberFormat="1" applyFont="1" applyFill="1" applyBorder="1" applyAlignment="1" applyProtection="1">
      <alignment horizontal="center" vertical="center" wrapText="1"/>
    </xf>
    <xf numFmtId="3" fontId="42" fillId="16" borderId="84" xfId="0" applyNumberFormat="1" applyFont="1" applyFill="1" applyBorder="1" applyAlignment="1" applyProtection="1">
      <alignment horizontal="center" vertical="center" wrapText="1"/>
    </xf>
    <xf numFmtId="0" fontId="8" fillId="10" borderId="0" xfId="6" applyFill="1" applyAlignment="1">
      <alignment wrapText="1"/>
    </xf>
    <xf numFmtId="0" fontId="25" fillId="10" borderId="0" xfId="6" applyFont="1" applyFill="1" applyAlignment="1">
      <alignment wrapText="1"/>
    </xf>
    <xf numFmtId="0" fontId="26" fillId="10" borderId="0" xfId="0" applyFont="1" applyFill="1" applyAlignment="1">
      <alignment wrapText="1"/>
    </xf>
    <xf numFmtId="0" fontId="0" fillId="10" borderId="0" xfId="0" applyFill="1" applyAlignment="1">
      <alignment wrapText="1"/>
    </xf>
    <xf numFmtId="0" fontId="27" fillId="0" borderId="64" xfId="0" applyFont="1" applyBorder="1" applyAlignment="1">
      <alignment vertical="center"/>
    </xf>
    <xf numFmtId="0" fontId="27" fillId="0" borderId="62" xfId="0" applyFont="1" applyBorder="1" applyAlignment="1">
      <alignment vertical="center"/>
    </xf>
    <xf numFmtId="0" fontId="14" fillId="1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7" fillId="0" borderId="64" xfId="0" applyFont="1" applyBorder="1" applyAlignment="1">
      <alignment vertical="center" wrapText="1"/>
    </xf>
    <xf numFmtId="0" fontId="27" fillId="0" borderId="62" xfId="0" applyFont="1" applyBorder="1" applyAlignment="1">
      <alignment vertical="center" wrapText="1"/>
    </xf>
    <xf numFmtId="0" fontId="37" fillId="15" borderId="64" xfId="0" applyFont="1" applyFill="1" applyBorder="1" applyAlignment="1">
      <alignment horizontal="center" vertical="center" wrapText="1"/>
    </xf>
    <xf numFmtId="0" fontId="37" fillId="15" borderId="62" xfId="0" applyFont="1" applyFill="1" applyBorder="1" applyAlignment="1">
      <alignment horizontal="center" vertical="center" wrapText="1"/>
    </xf>
    <xf numFmtId="0" fontId="37"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0" borderId="1" xfId="0" applyFont="1" applyBorder="1" applyAlignment="1">
      <alignment horizontal="left" vertical="center" wrapText="1"/>
    </xf>
    <xf numFmtId="2" fontId="13" fillId="10" borderId="1" xfId="0" applyNumberFormat="1" applyFont="1" applyFill="1" applyBorder="1" applyAlignment="1">
      <alignment horizontal="center" vertical="center" wrapText="1"/>
    </xf>
    <xf numFmtId="0" fontId="13" fillId="10" borderId="64" xfId="0" applyFont="1" applyFill="1" applyBorder="1" applyAlignment="1">
      <alignment horizontal="center" vertical="center" wrapText="1"/>
    </xf>
    <xf numFmtId="0" fontId="13" fillId="10" borderId="62" xfId="0" applyFont="1" applyFill="1" applyBorder="1" applyAlignment="1">
      <alignment horizontal="center" vertical="center" wrapText="1"/>
    </xf>
    <xf numFmtId="0" fontId="13" fillId="0" borderId="64" xfId="0" applyFont="1" applyBorder="1" applyAlignment="1">
      <alignment horizontal="left" vertical="center" wrapText="1"/>
    </xf>
    <xf numFmtId="0" fontId="13" fillId="0" borderId="62" xfId="0" applyFont="1" applyBorder="1" applyAlignment="1">
      <alignment horizontal="left" vertical="center" wrapText="1"/>
    </xf>
    <xf numFmtId="2" fontId="13" fillId="10" borderId="64" xfId="0" applyNumberFormat="1" applyFont="1" applyFill="1" applyBorder="1" applyAlignment="1">
      <alignment horizontal="center" vertical="center" wrapText="1"/>
    </xf>
    <xf numFmtId="2" fontId="13" fillId="10" borderId="66" xfId="0" applyNumberFormat="1" applyFont="1" applyFill="1" applyBorder="1" applyAlignment="1">
      <alignment horizontal="center" vertical="center" wrapText="1"/>
    </xf>
    <xf numFmtId="2" fontId="13" fillId="10" borderId="62" xfId="0" applyNumberFormat="1" applyFont="1" applyFill="1" applyBorder="1" applyAlignment="1">
      <alignment horizontal="center" vertical="center" wrapText="1"/>
    </xf>
    <xf numFmtId="0" fontId="0" fillId="15" borderId="1" xfId="0" applyFill="1" applyBorder="1" applyAlignment="1">
      <alignment vertical="center"/>
    </xf>
    <xf numFmtId="0" fontId="0" fillId="15" borderId="1" xfId="0" applyFill="1" applyBorder="1" applyAlignment="1">
      <alignment horizontal="left" vertical="center" wrapText="1"/>
    </xf>
    <xf numFmtId="0" fontId="0" fillId="15" borderId="1" xfId="0" applyFill="1" applyBorder="1" applyAlignment="1">
      <alignment horizontal="left" vertical="top" wrapText="1"/>
    </xf>
    <xf numFmtId="0" fontId="0" fillId="15" borderId="64" xfId="0" applyFill="1" applyBorder="1" applyAlignment="1">
      <alignment horizontal="left" vertical="center" wrapText="1"/>
    </xf>
    <xf numFmtId="0" fontId="0" fillId="15" borderId="66" xfId="0" applyFill="1" applyBorder="1" applyAlignment="1">
      <alignment horizontal="left" vertical="center" wrapText="1"/>
    </xf>
    <xf numFmtId="0" fontId="0" fillId="15" borderId="62" xfId="0" applyFill="1" applyBorder="1" applyAlignment="1">
      <alignment horizontal="left" vertical="center" wrapText="1"/>
    </xf>
    <xf numFmtId="0" fontId="37" fillId="15" borderId="1" xfId="0" applyFont="1" applyFill="1" applyBorder="1" applyAlignment="1">
      <alignment horizontal="center" vertical="center" wrapText="1"/>
    </xf>
    <xf numFmtId="0" fontId="0" fillId="15" borderId="1" xfId="0" applyFill="1" applyBorder="1" applyAlignment="1">
      <alignment vertical="center" wrapText="1"/>
    </xf>
    <xf numFmtId="0" fontId="0" fillId="9" borderId="64" xfId="0" applyFill="1" applyBorder="1"/>
    <xf numFmtId="0" fontId="0" fillId="9" borderId="66" xfId="0" applyFill="1" applyBorder="1"/>
    <xf numFmtId="0" fontId="0" fillId="9" borderId="62" xfId="0" applyFill="1" applyBorder="1"/>
    <xf numFmtId="0" fontId="0" fillId="15" borderId="1" xfId="0" applyFill="1" applyBorder="1" applyAlignment="1">
      <alignment horizontal="left" vertical="center"/>
    </xf>
    <xf numFmtId="0" fontId="30" fillId="11" borderId="54" xfId="7" applyFont="1" applyFill="1" applyBorder="1" applyAlignment="1">
      <alignment horizontal="center"/>
    </xf>
    <xf numFmtId="0" fontId="30" fillId="11" borderId="53" xfId="7" applyFont="1" applyFill="1" applyBorder="1" applyAlignment="1">
      <alignment horizontal="center"/>
    </xf>
    <xf numFmtId="0" fontId="30" fillId="11" borderId="52" xfId="7" applyFont="1" applyFill="1" applyBorder="1" applyAlignment="1">
      <alignment horizontal="center"/>
    </xf>
    <xf numFmtId="0" fontId="31" fillId="12" borderId="54" xfId="7" applyFont="1" applyFill="1" applyBorder="1" applyAlignment="1">
      <alignment horizontal="center"/>
    </xf>
    <xf numFmtId="0" fontId="31" fillId="12" borderId="53" xfId="7" applyFont="1" applyFill="1" applyBorder="1" applyAlignment="1">
      <alignment horizontal="center"/>
    </xf>
    <xf numFmtId="0" fontId="31" fillId="12" borderId="52" xfId="7" applyFont="1" applyFill="1" applyBorder="1" applyAlignment="1">
      <alignment horizontal="center"/>
    </xf>
    <xf numFmtId="0" fontId="1" fillId="0" borderId="1" xfId="7" applyBorder="1" applyAlignment="1">
      <alignment horizontal="center" vertical="center"/>
    </xf>
    <xf numFmtId="0" fontId="1" fillId="0" borderId="4" xfId="7" applyFont="1" applyBorder="1" applyAlignment="1">
      <alignment horizontal="center" vertical="center"/>
    </xf>
    <xf numFmtId="0" fontId="1" fillId="0" borderId="1" xfId="7" applyFont="1" applyBorder="1" applyAlignment="1">
      <alignment horizontal="center" vertical="center"/>
    </xf>
    <xf numFmtId="0" fontId="43" fillId="0" borderId="64" xfId="0" applyFont="1" applyBorder="1" applyAlignment="1">
      <alignment vertical="center" wrapText="1"/>
    </xf>
    <xf numFmtId="0" fontId="43" fillId="0" borderId="66" xfId="0" applyFont="1" applyBorder="1" applyAlignment="1">
      <alignment vertical="center" wrapText="1"/>
    </xf>
    <xf numFmtId="0" fontId="43" fillId="0" borderId="62" xfId="0" applyFont="1" applyBorder="1" applyAlignment="1">
      <alignment vertical="center" wrapText="1"/>
    </xf>
    <xf numFmtId="0" fontId="41" fillId="17" borderId="1" xfId="0" applyFont="1" applyFill="1" applyBorder="1" applyAlignment="1">
      <alignment horizontal="center" vertical="center" wrapText="1"/>
    </xf>
  </cellXfs>
  <cellStyles count="10">
    <cellStyle name="Čiarka" xfId="5" builtinId="3"/>
    <cellStyle name="Čiarka 2" xfId="8"/>
    <cellStyle name="Normal 2" xfId="1"/>
    <cellStyle name="Normal 3" xfId="6"/>
    <cellStyle name="Normálna" xfId="0" builtinId="0"/>
    <cellStyle name="Normálna 2" xfId="2"/>
    <cellStyle name="Normálna 2 2" xfId="3"/>
    <cellStyle name="Normálna 3" xfId="4"/>
    <cellStyle name="Normálna 4" xfId="7"/>
    <cellStyle name="Normálna 5" xfId="9"/>
  </cellStyles>
  <dxfs count="0"/>
  <tableStyles count="0" defaultTableStyle="TableStyleMedium2" defaultPivotStyle="PivotStyleLight16"/>
  <colors>
    <mruColors>
      <color rgb="FF0089C0"/>
      <color rgb="FF72C7E7"/>
      <color rgb="FF9CE200"/>
      <color rgb="FF77AC00"/>
      <color rgb="FF81BC00"/>
      <color rgb="FF00A1DE"/>
      <color rgb="FFBEE100"/>
      <color rgb="FFFBFEDE"/>
      <color rgb="FFEAF7FC"/>
      <color rgb="FF9FE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186266</xdr:colOff>
      <xdr:row>51</xdr:row>
      <xdr:rowOff>61862</xdr:rowOff>
    </xdr:from>
    <xdr:to>
      <xdr:col>13</xdr:col>
      <xdr:colOff>85725</xdr:colOff>
      <xdr:row>73</xdr:row>
      <xdr:rowOff>50076</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3567641" y="18302237"/>
          <a:ext cx="7805209" cy="3550564"/>
          <a:chOff x="0" y="75557"/>
          <a:chExt cx="7445184" cy="2238205"/>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0" y="842821"/>
            <a:ext cx="2003447" cy="415613"/>
          </a:xfrm>
          <a:prstGeom prst="rect">
            <a:avLst/>
          </a:prstGeom>
          <a:solidFill>
            <a:schemeClr val="accent1">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5" name="Rectangle 4">
            <a:extLst>
              <a:ext uri="{FF2B5EF4-FFF2-40B4-BE49-F238E27FC236}">
                <a16:creationId xmlns:a16="http://schemas.microsoft.com/office/drawing/2014/main" id="{00000000-0008-0000-0300-000005000000}"/>
              </a:ext>
            </a:extLst>
          </xdr:cNvPr>
          <xdr:cNvSpPr>
            <a:spLocks noChangeArrowheads="1"/>
          </xdr:cNvSpPr>
        </xdr:nvSpPr>
        <xdr:spPr bwMode="auto">
          <a:xfrm>
            <a:off x="2468954" y="79870"/>
            <a:ext cx="1837172" cy="351494"/>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poplatkov</a:t>
            </a:r>
            <a:endParaRPr lang="en-US" sz="1600">
              <a:effectLst/>
              <a:latin typeface="Times New Roman"/>
              <a:ea typeface="Times New Roman"/>
            </a:endParaRPr>
          </a:p>
        </xdr:txBody>
      </xdr:sp>
      <xdr:sp macro="" textlink="">
        <xdr:nvSpPr>
          <xdr:cNvPr id="6" name="Rectangle 5">
            <a:extLst>
              <a:ext uri="{FF2B5EF4-FFF2-40B4-BE49-F238E27FC236}">
                <a16:creationId xmlns:a16="http://schemas.microsoft.com/office/drawing/2014/main" id="{00000000-0008-0000-0300-000006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7" name="Elbow Connector 6">
            <a:extLst>
              <a:ext uri="{FF2B5EF4-FFF2-40B4-BE49-F238E27FC236}">
                <a16:creationId xmlns:a16="http://schemas.microsoft.com/office/drawing/2014/main" id="{00000000-0008-0000-0300-000007000000}"/>
              </a:ext>
            </a:extLst>
          </xdr:cNvPr>
          <xdr:cNvCxnSpPr>
            <a:stCxn id="3" idx="3"/>
            <a:endCxn id="6"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 name="Elbow Connector 7">
            <a:extLst>
              <a:ext uri="{FF2B5EF4-FFF2-40B4-BE49-F238E27FC236}">
                <a16:creationId xmlns:a16="http://schemas.microsoft.com/office/drawing/2014/main" id="{00000000-0008-0000-0300-000008000000}"/>
              </a:ext>
            </a:extLst>
          </xdr:cNvPr>
          <xdr:cNvCxnSpPr>
            <a:stCxn id="3" idx="3"/>
            <a:endCxn id="5"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9" name="Elbow Connector 8">
            <a:extLst>
              <a:ext uri="{FF2B5EF4-FFF2-40B4-BE49-F238E27FC236}">
                <a16:creationId xmlns:a16="http://schemas.microsoft.com/office/drawing/2014/main" id="{00000000-0008-0000-0300-000009000000}"/>
              </a:ext>
            </a:extLst>
          </xdr:cNvPr>
          <xdr:cNvCxnSpPr>
            <a:stCxn id="3" idx="3"/>
            <a:endCxn id="4"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4508078" y="75557"/>
            <a:ext cx="2925446" cy="389833"/>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Dane, clá, atď.</a:t>
            </a:r>
            <a:endParaRPr lang="en-US" sz="1600">
              <a:effectLst/>
              <a:latin typeface="Times New Roman"/>
              <a:ea typeface="Times New Roman"/>
            </a:endParaRPr>
          </a:p>
        </xdr:txBody>
      </xdr:sp>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13" name="Rectangle 4">
          <a:extLst>
            <a:ext uri="{FF2B5EF4-FFF2-40B4-BE49-F238E27FC236}">
              <a16:creationId xmlns:a16="http://schemas.microsoft.com/office/drawing/2014/main" id="{00000000-0008-0000-0300-00000D000000}"/>
            </a:ext>
          </a:extLst>
        </xdr:cNvPr>
        <xdr:cNvSpPr>
          <a:spLocks noChangeArrowheads="1"/>
        </xdr:cNvSpPr>
      </xdr:nvSpPr>
      <xdr:spPr bwMode="auto">
        <a:xfrm>
          <a:off x="6078001" y="15350065"/>
          <a:ext cx="1871141" cy="545599"/>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14" name="Rectangle 10">
          <a:extLst>
            <a:ext uri="{FF2B5EF4-FFF2-40B4-BE49-F238E27FC236}">
              <a16:creationId xmlns:a16="http://schemas.microsoft.com/office/drawing/2014/main" id="{00000000-0008-0000-0300-00000E000000}"/>
            </a:ext>
          </a:extLst>
        </xdr:cNvPr>
        <xdr:cNvSpPr>
          <a:spLocks noChangeArrowheads="1"/>
        </xdr:cNvSpPr>
      </xdr:nvSpPr>
      <xdr:spPr bwMode="auto">
        <a:xfrm>
          <a:off x="8148099" y="15318319"/>
          <a:ext cx="2986626" cy="604071"/>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Registračné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15" name="Rovná spojovacia šípka 14">
          <a:extLst>
            <a:ext uri="{FF2B5EF4-FFF2-40B4-BE49-F238E27FC236}">
              <a16:creationId xmlns:a16="http://schemas.microsoft.com/office/drawing/2014/main" id="{00000000-0008-0000-0300-00000F000000}"/>
            </a:ext>
          </a:extLst>
        </xdr:cNvPr>
        <xdr:cNvCxnSpPr>
          <a:endCxn id="13" idx="1"/>
        </xdr:cNvCxnSpPr>
      </xdr:nvCxnSpPr>
      <xdr:spPr>
        <a:xfrm>
          <a:off x="5849403" y="15621000"/>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608525</xdr:colOff>
      <xdr:row>112</xdr:row>
      <xdr:rowOff>124892</xdr:rowOff>
    </xdr:from>
    <xdr:to>
      <xdr:col>19</xdr:col>
      <xdr:colOff>380983</xdr:colOff>
      <xdr:row>115</xdr:row>
      <xdr:rowOff>141818</xdr:rowOff>
    </xdr:to>
    <xdr:grpSp>
      <xdr:nvGrpSpPr>
        <xdr:cNvPr id="24" name="Skupina 23">
          <a:extLst>
            <a:ext uri="{FF2B5EF4-FFF2-40B4-BE49-F238E27FC236}">
              <a16:creationId xmlns:a16="http://schemas.microsoft.com/office/drawing/2014/main" id="{00000000-0008-0000-0300-000018000000}"/>
            </a:ext>
          </a:extLst>
        </xdr:cNvPr>
        <xdr:cNvGrpSpPr/>
      </xdr:nvGrpSpPr>
      <xdr:grpSpPr>
        <a:xfrm>
          <a:off x="8923850" y="29014217"/>
          <a:ext cx="6401858" cy="502701"/>
          <a:chOff x="9218067" y="21164559"/>
          <a:chExt cx="5916083" cy="493176"/>
        </a:xfrm>
      </xdr:grpSpPr>
      <xdr:sp macro="" textlink="">
        <xdr:nvSpPr>
          <xdr:cNvPr id="25" name="Rectangle 3">
            <a:extLst>
              <a:ext uri="{FF2B5EF4-FFF2-40B4-BE49-F238E27FC236}">
                <a16:creationId xmlns:a16="http://schemas.microsoft.com/office/drawing/2014/main" id="{00000000-0008-0000-0300-000019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26" name="Rectangle 3">
            <a:extLst>
              <a:ext uri="{FF2B5EF4-FFF2-40B4-BE49-F238E27FC236}">
                <a16:creationId xmlns:a16="http://schemas.microsoft.com/office/drawing/2014/main" id="{00000000-0008-0000-0300-00001A000000}"/>
              </a:ext>
            </a:extLst>
          </xdr:cNvPr>
          <xdr:cNvSpPr>
            <a:spLocks noChangeArrowheads="1"/>
          </xdr:cNvSpPr>
        </xdr:nvSpPr>
        <xdr:spPr bwMode="auto">
          <a:xfrm>
            <a:off x="9218067" y="21166670"/>
            <a:ext cx="1428750" cy="486830"/>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okrem poplatkov na celé podnikateľské prostredie</a:t>
            </a:r>
          </a:p>
        </xdr:txBody>
      </xdr:sp>
      <xdr:sp macro="" textlink="">
        <xdr:nvSpPr>
          <xdr:cNvPr id="27" name="Rectangle 3">
            <a:extLst>
              <a:ext uri="{FF2B5EF4-FFF2-40B4-BE49-F238E27FC236}">
                <a16:creationId xmlns:a16="http://schemas.microsoft.com/office/drawing/2014/main" id="{00000000-0008-0000-0300-00001B000000}"/>
              </a:ext>
            </a:extLst>
          </xdr:cNvPr>
          <xdr:cNvSpPr>
            <a:spLocks noChangeArrowheads="1"/>
          </xdr:cNvSpPr>
        </xdr:nvSpPr>
        <xdr:spPr bwMode="auto">
          <a:xfrm>
            <a:off x="10767460" y="21170905"/>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  poplatky na celé podnikateľské prostredie</a:t>
            </a:r>
          </a:p>
        </xdr:txBody>
      </xdr:sp>
      <xdr:sp macro="" textlink="">
        <xdr:nvSpPr>
          <xdr:cNvPr id="28" name="Rectangle 3">
            <a:extLst>
              <a:ext uri="{FF2B5EF4-FFF2-40B4-BE49-F238E27FC236}">
                <a16:creationId xmlns:a16="http://schemas.microsoft.com/office/drawing/2014/main" id="{00000000-0008-0000-0300-00001C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29" name="BlokTextu 28">
            <a:extLst>
              <a:ext uri="{FF2B5EF4-FFF2-40B4-BE49-F238E27FC236}">
                <a16:creationId xmlns:a16="http://schemas.microsoft.com/office/drawing/2014/main" id="{00000000-0008-0000-0300-00001D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0" name="BlokTextu 29">
            <a:extLst>
              <a:ext uri="{FF2B5EF4-FFF2-40B4-BE49-F238E27FC236}">
                <a16:creationId xmlns:a16="http://schemas.microsoft.com/office/drawing/2014/main" id="{00000000-0008-0000-0300-00001E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1" name="BlokTextu 30">
            <a:extLst>
              <a:ext uri="{FF2B5EF4-FFF2-40B4-BE49-F238E27FC236}">
                <a16:creationId xmlns:a16="http://schemas.microsoft.com/office/drawing/2014/main" id="{00000000-0008-0000-0300-00001F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32" name="Rectangle 3">
          <a:extLst>
            <a:ext uri="{FF2B5EF4-FFF2-40B4-BE49-F238E27FC236}">
              <a16:creationId xmlns:a16="http://schemas.microsoft.com/office/drawing/2014/main" id="{00000000-0008-0000-0300-000020000000}"/>
            </a:ext>
          </a:extLst>
        </xdr:cNvPr>
        <xdr:cNvSpPr>
          <a:spLocks noChangeArrowheads="1"/>
        </xdr:cNvSpPr>
      </xdr:nvSpPr>
      <xdr:spPr bwMode="auto">
        <a:xfrm>
          <a:off x="441326" y="21068244"/>
          <a:ext cx="3782483"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a:t>
          </a:r>
          <a:r>
            <a:rPr lang="sk-SK" sz="800" kern="1200" baseline="0">
              <a:solidFill>
                <a:srgbClr val="FFFFFF"/>
              </a:solidFill>
              <a:effectLst/>
              <a:latin typeface="Arial"/>
              <a:ea typeface="Times New Roman"/>
              <a:cs typeface="+mn-cs"/>
            </a:rPr>
            <a:t> poplatkov</a:t>
          </a:r>
          <a:endParaRPr lang="en-US" sz="800" kern="1200">
            <a:solidFill>
              <a:srgbClr val="FFFFFF"/>
            </a:solidFill>
            <a:effectLst/>
            <a:latin typeface="Arial"/>
            <a:ea typeface="Times New Roman"/>
            <a:cs typeface="+mn-cs"/>
          </a:endParaRPr>
        </a:p>
      </xdr:txBody>
    </xdr:sp>
    <xdr:clientData/>
  </xdr:twoCellAnchor>
  <xdr:twoCellAnchor>
    <xdr:from>
      <xdr:col>1</xdr:col>
      <xdr:colOff>46568</xdr:colOff>
      <xdr:row>92</xdr:row>
      <xdr:rowOff>141825</xdr:rowOff>
    </xdr:from>
    <xdr:to>
      <xdr:col>3</xdr:col>
      <xdr:colOff>219076</xdr:colOff>
      <xdr:row>95</xdr:row>
      <xdr:rowOff>152405</xdr:rowOff>
    </xdr:to>
    <xdr:sp macro="" textlink="">
      <xdr:nvSpPr>
        <xdr:cNvPr id="33" name="Rectangle 3">
          <a:extLst>
            <a:ext uri="{FF2B5EF4-FFF2-40B4-BE49-F238E27FC236}">
              <a16:creationId xmlns:a16="http://schemas.microsoft.com/office/drawing/2014/main" id="{00000000-0008-0000-0300-000021000000}"/>
            </a:ext>
          </a:extLst>
        </xdr:cNvPr>
        <xdr:cNvSpPr>
          <a:spLocks noChangeArrowheads="1"/>
        </xdr:cNvSpPr>
      </xdr:nvSpPr>
      <xdr:spPr bwMode="auto">
        <a:xfrm>
          <a:off x="456143" y="25421175"/>
          <a:ext cx="3753908"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clientData/>
  </xdr:twoCellAnchor>
  <xdr:twoCellAnchor>
    <xdr:from>
      <xdr:col>1</xdr:col>
      <xdr:colOff>40224</xdr:colOff>
      <xdr:row>96</xdr:row>
      <xdr:rowOff>29644</xdr:rowOff>
    </xdr:from>
    <xdr:to>
      <xdr:col>3</xdr:col>
      <xdr:colOff>232833</xdr:colOff>
      <xdr:row>99</xdr:row>
      <xdr:rowOff>28413</xdr:rowOff>
    </xdr:to>
    <xdr:sp macro="" textlink="">
      <xdr:nvSpPr>
        <xdr:cNvPr id="34" name="Rectangle 3">
          <a:extLst>
            <a:ext uri="{FF2B5EF4-FFF2-40B4-BE49-F238E27FC236}">
              <a16:creationId xmlns:a16="http://schemas.microsoft.com/office/drawing/2014/main" id="{00000000-0008-0000-0300-000022000000}"/>
            </a:ext>
          </a:extLst>
        </xdr:cNvPr>
        <xdr:cNvSpPr>
          <a:spLocks noChangeArrowheads="1"/>
        </xdr:cNvSpPr>
      </xdr:nvSpPr>
      <xdr:spPr bwMode="auto">
        <a:xfrm>
          <a:off x="449799" y="2214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37" name="Rectangle 3">
          <a:extLst>
            <a:ext uri="{FF2B5EF4-FFF2-40B4-BE49-F238E27FC236}">
              <a16:creationId xmlns:a16="http://schemas.microsoft.com/office/drawing/2014/main" id="{00000000-0008-0000-0300-000025000000}"/>
            </a:ext>
          </a:extLst>
        </xdr:cNvPr>
        <xdr:cNvSpPr>
          <a:spLocks noChangeArrowheads="1"/>
        </xdr:cNvSpPr>
      </xdr:nvSpPr>
      <xdr:spPr bwMode="auto">
        <a:xfrm>
          <a:off x="4494756" y="22155173"/>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40" name="BlokTextu 39">
          <a:extLst>
            <a:ext uri="{FF2B5EF4-FFF2-40B4-BE49-F238E27FC236}">
              <a16:creationId xmlns:a16="http://schemas.microsoft.com/office/drawing/2014/main" id="{00000000-0008-0000-0300-000028000000}"/>
            </a:ext>
          </a:extLst>
        </xdr:cNvPr>
        <xdr:cNvSpPr txBox="1"/>
      </xdr:nvSpPr>
      <xdr:spPr>
        <a:xfrm>
          <a:off x="4251335" y="22250421"/>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10</xdr:col>
      <xdr:colOff>25381</xdr:colOff>
      <xdr:row>89</xdr:row>
      <xdr:rowOff>100218</xdr:rowOff>
    </xdr:from>
    <xdr:to>
      <xdr:col>18</xdr:col>
      <xdr:colOff>52931</xdr:colOff>
      <xdr:row>99</xdr:row>
      <xdr:rowOff>51715</xdr:rowOff>
    </xdr:to>
    <xdr:grpSp>
      <xdr:nvGrpSpPr>
        <xdr:cNvPr id="41" name="Skupina 40">
          <a:extLst>
            <a:ext uri="{FF2B5EF4-FFF2-40B4-BE49-F238E27FC236}">
              <a16:creationId xmlns:a16="http://schemas.microsoft.com/office/drawing/2014/main" id="{00000000-0008-0000-0300-000029000000}"/>
            </a:ext>
          </a:extLst>
        </xdr:cNvPr>
        <xdr:cNvGrpSpPr/>
      </xdr:nvGrpSpPr>
      <xdr:grpSpPr>
        <a:xfrm>
          <a:off x="9483706" y="24836643"/>
          <a:ext cx="4904350" cy="1570747"/>
          <a:chOff x="9254049" y="17043404"/>
          <a:chExt cx="4943283" cy="1539723"/>
        </a:xfrm>
      </xdr:grpSpPr>
      <xdr:sp macro="" textlink="">
        <xdr:nvSpPr>
          <xdr:cNvPr id="42" name="Rectangle 3">
            <a:extLst>
              <a:ext uri="{FF2B5EF4-FFF2-40B4-BE49-F238E27FC236}">
                <a16:creationId xmlns:a16="http://schemas.microsoft.com/office/drawing/2014/main" id="{00000000-0008-0000-0300-00002A000000}"/>
              </a:ext>
            </a:extLst>
          </xdr:cNvPr>
          <xdr:cNvSpPr>
            <a:spLocks noChangeArrowheads="1"/>
          </xdr:cNvSpPr>
        </xdr:nvSpPr>
        <xdr:spPr bwMode="auto">
          <a:xfrm>
            <a:off x="9254049" y="17043404"/>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 </a:t>
            </a:r>
            <a:r>
              <a:rPr lang="sk-SK" sz="800" kern="1200" baseline="0">
                <a:solidFill>
                  <a:srgbClr val="FFFFFF"/>
                </a:solidFill>
                <a:effectLst/>
                <a:latin typeface="Arial"/>
                <a:ea typeface="Times New Roman"/>
                <a:cs typeface="+mn-cs"/>
              </a:rPr>
              <a:t>poplatkov</a:t>
            </a:r>
            <a:endParaRPr lang="en-US" sz="800" kern="1200">
              <a:solidFill>
                <a:srgbClr val="FFFFFF"/>
              </a:solidFill>
              <a:effectLst/>
              <a:latin typeface="Arial"/>
              <a:ea typeface="Times New Roman"/>
              <a:cs typeface="+mn-cs"/>
            </a:endParaRPr>
          </a:p>
        </xdr:txBody>
      </xdr:sp>
      <xdr:sp macro="" textlink="">
        <xdr:nvSpPr>
          <xdr:cNvPr id="43" name="Rectangle 3">
            <a:extLst>
              <a:ext uri="{FF2B5EF4-FFF2-40B4-BE49-F238E27FC236}">
                <a16:creationId xmlns:a16="http://schemas.microsoft.com/office/drawing/2014/main" id="{00000000-0008-0000-0300-00002B000000}"/>
              </a:ext>
            </a:extLst>
          </xdr:cNvPr>
          <xdr:cNvSpPr>
            <a:spLocks noChangeArrowheads="1"/>
          </xdr:cNvSpPr>
        </xdr:nvSpPr>
        <xdr:spPr bwMode="auto">
          <a:xfrm>
            <a:off x="9268865" y="17576810"/>
            <a:ext cx="1409718"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sp macro="" textlink="">
        <xdr:nvSpPr>
          <xdr:cNvPr id="44" name="Rectangle 3">
            <a:extLst>
              <a:ext uri="{FF2B5EF4-FFF2-40B4-BE49-F238E27FC236}">
                <a16:creationId xmlns:a16="http://schemas.microsoft.com/office/drawing/2014/main" id="{00000000-0008-0000-0300-00002C000000}"/>
              </a:ext>
            </a:extLst>
          </xdr:cNvPr>
          <xdr:cNvSpPr>
            <a:spLocks noChangeArrowheads="1"/>
          </xdr:cNvSpPr>
        </xdr:nvSpPr>
        <xdr:spPr bwMode="auto">
          <a:xfrm>
            <a:off x="9262522" y="18099629"/>
            <a:ext cx="1420276"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47" name="Rectangle 3">
            <a:extLst>
              <a:ext uri="{FF2B5EF4-FFF2-40B4-BE49-F238E27FC236}">
                <a16:creationId xmlns:a16="http://schemas.microsoft.com/office/drawing/2014/main" id="{00000000-0008-0000-0300-00002F000000}"/>
              </a:ext>
            </a:extLst>
          </xdr:cNvPr>
          <xdr:cNvSpPr>
            <a:spLocks noChangeArrowheads="1"/>
          </xdr:cNvSpPr>
        </xdr:nvSpPr>
        <xdr:spPr bwMode="auto">
          <a:xfrm>
            <a:off x="11348305" y="18097523"/>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sp macro="" textlink="">
        <xdr:nvSpPr>
          <xdr:cNvPr id="50" name="BlokTextu 49">
            <a:extLst>
              <a:ext uri="{FF2B5EF4-FFF2-40B4-BE49-F238E27FC236}">
                <a16:creationId xmlns:a16="http://schemas.microsoft.com/office/drawing/2014/main" id="{00000000-0008-0000-0300-000032000000}"/>
              </a:ext>
            </a:extLst>
          </xdr:cNvPr>
          <xdr:cNvSpPr txBox="1"/>
        </xdr:nvSpPr>
        <xdr:spPr>
          <a:xfrm>
            <a:off x="12647418" y="1820335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sp macro="" textlink="">
        <xdr:nvSpPr>
          <xdr:cNvPr id="52" name="Rectangle 3">
            <a:extLst>
              <a:ext uri="{FF2B5EF4-FFF2-40B4-BE49-F238E27FC236}">
                <a16:creationId xmlns:a16="http://schemas.microsoft.com/office/drawing/2014/main" id="{00000000-0008-0000-0300-000034000000}"/>
              </a:ext>
            </a:extLst>
          </xdr:cNvPr>
          <xdr:cNvSpPr>
            <a:spLocks noChangeArrowheads="1"/>
          </xdr:cNvSpPr>
        </xdr:nvSpPr>
        <xdr:spPr bwMode="auto">
          <a:xfrm>
            <a:off x="12935793" y="18108108"/>
            <a:ext cx="1261539" cy="475019"/>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Počet dotknutých subjektov</a:t>
            </a:r>
          </a:p>
        </xdr:txBody>
      </xdr:sp>
      <xdr:sp macro="" textlink="">
        <xdr:nvSpPr>
          <xdr:cNvPr id="56" name="BlokTextu 55">
            <a:extLst>
              <a:ext uri="{FF2B5EF4-FFF2-40B4-BE49-F238E27FC236}">
                <a16:creationId xmlns:a16="http://schemas.microsoft.com/office/drawing/2014/main" id="{00000000-0008-0000-0300-000038000000}"/>
              </a:ext>
            </a:extLst>
          </xdr:cNvPr>
          <xdr:cNvSpPr txBox="1"/>
        </xdr:nvSpPr>
        <xdr:spPr>
          <a:xfrm>
            <a:off x="11098536" y="18207592"/>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57" name="AutoShape 1">
          <a:extLst>
            <a:ext uri="{FF2B5EF4-FFF2-40B4-BE49-F238E27FC236}">
              <a16:creationId xmlns:a16="http://schemas.microsoft.com/office/drawing/2014/main" id="{00000000-0008-0000-0300-000039000000}"/>
            </a:ext>
          </a:extLst>
        </xdr:cNvPr>
        <xdr:cNvSpPr>
          <a:spLocks noChangeAspect="1" noChangeArrowheads="1"/>
        </xdr:cNvSpPr>
      </xdr:nvSpPr>
      <xdr:spPr bwMode="auto">
        <a:xfrm>
          <a:off x="457200" y="18859500"/>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58" name="AutoShape 1">
          <a:extLst>
            <a:ext uri="{FF2B5EF4-FFF2-40B4-BE49-F238E27FC236}">
              <a16:creationId xmlns:a16="http://schemas.microsoft.com/office/drawing/2014/main" id="{00000000-0008-0000-0300-00003A000000}"/>
            </a:ext>
          </a:extLst>
        </xdr:cNvPr>
        <xdr:cNvSpPr>
          <a:spLocks noChangeAspect="1" noChangeArrowheads="1"/>
        </xdr:cNvSpPr>
      </xdr:nvSpPr>
      <xdr:spPr bwMode="auto">
        <a:xfrm>
          <a:off x="457200" y="6038850"/>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59" name="Skupina 58">
          <a:extLst>
            <a:ext uri="{FF2B5EF4-FFF2-40B4-BE49-F238E27FC236}">
              <a16:creationId xmlns:a16="http://schemas.microsoft.com/office/drawing/2014/main" id="{00000000-0008-0000-0300-00003B000000}"/>
            </a:ext>
          </a:extLst>
        </xdr:cNvPr>
        <xdr:cNvGrpSpPr/>
      </xdr:nvGrpSpPr>
      <xdr:grpSpPr>
        <a:xfrm>
          <a:off x="451908" y="26827691"/>
          <a:ext cx="2933700" cy="455295"/>
          <a:chOff x="0" y="0"/>
          <a:chExt cx="2838450" cy="445770"/>
        </a:xfrm>
      </xdr:grpSpPr>
      <xdr:sp macro="" textlink="">
        <xdr:nvSpPr>
          <xdr:cNvPr id="60" name="Textové pole 2">
            <a:extLst>
              <a:ext uri="{FF2B5EF4-FFF2-40B4-BE49-F238E27FC236}">
                <a16:creationId xmlns:a16="http://schemas.microsoft.com/office/drawing/2014/main" id="{00000000-0008-0000-0300-00003C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1" name="Textové pole 2">
            <a:extLst>
              <a:ext uri="{FF2B5EF4-FFF2-40B4-BE49-F238E27FC236}">
                <a16:creationId xmlns:a16="http://schemas.microsoft.com/office/drawing/2014/main" id="{00000000-0008-0000-0300-00003D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2" name="Textové pole 2">
            <a:extLst>
              <a:ext uri="{FF2B5EF4-FFF2-40B4-BE49-F238E27FC236}">
                <a16:creationId xmlns:a16="http://schemas.microsoft.com/office/drawing/2014/main" id="{00000000-0008-0000-0300-00003E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3" name="Textové pole 2">
            <a:extLst>
              <a:ext uri="{FF2B5EF4-FFF2-40B4-BE49-F238E27FC236}">
                <a16:creationId xmlns:a16="http://schemas.microsoft.com/office/drawing/2014/main" id="{00000000-0008-0000-0300-00003F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4" name="Textové pole 2">
            <a:extLst>
              <a:ext uri="{FF2B5EF4-FFF2-40B4-BE49-F238E27FC236}">
                <a16:creationId xmlns:a16="http://schemas.microsoft.com/office/drawing/2014/main" id="{00000000-0008-0000-0300-000040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65" name="Skupina 64">
          <a:extLst>
            <a:ext uri="{FF2B5EF4-FFF2-40B4-BE49-F238E27FC236}">
              <a16:creationId xmlns:a16="http://schemas.microsoft.com/office/drawing/2014/main" id="{00000000-0008-0000-0300-000041000000}"/>
            </a:ext>
          </a:extLst>
        </xdr:cNvPr>
        <xdr:cNvGrpSpPr/>
      </xdr:nvGrpSpPr>
      <xdr:grpSpPr>
        <a:xfrm>
          <a:off x="9479491" y="26764192"/>
          <a:ext cx="3946525" cy="455295"/>
          <a:chOff x="0" y="0"/>
          <a:chExt cx="3971925" cy="445770"/>
        </a:xfrm>
      </xdr:grpSpPr>
      <xdr:sp macro="" textlink="">
        <xdr:nvSpPr>
          <xdr:cNvPr id="66" name="Textové pole 2">
            <a:extLst>
              <a:ext uri="{FF2B5EF4-FFF2-40B4-BE49-F238E27FC236}">
                <a16:creationId xmlns:a16="http://schemas.microsoft.com/office/drawing/2014/main" id="{00000000-0008-0000-0300-000042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67" name="Skupina 66">
            <a:extLst>
              <a:ext uri="{FF2B5EF4-FFF2-40B4-BE49-F238E27FC236}">
                <a16:creationId xmlns:a16="http://schemas.microsoft.com/office/drawing/2014/main" id="{00000000-0008-0000-0300-000043000000}"/>
              </a:ext>
            </a:extLst>
          </xdr:cNvPr>
          <xdr:cNvGrpSpPr/>
        </xdr:nvGrpSpPr>
        <xdr:grpSpPr>
          <a:xfrm>
            <a:off x="0" y="0"/>
            <a:ext cx="2874010" cy="445770"/>
            <a:chOff x="0" y="0"/>
            <a:chExt cx="2874010" cy="445770"/>
          </a:xfrm>
        </xdr:grpSpPr>
        <xdr:sp macro="" textlink="">
          <xdr:nvSpPr>
            <xdr:cNvPr id="68" name="Textové pole 2">
              <a:extLst>
                <a:ext uri="{FF2B5EF4-FFF2-40B4-BE49-F238E27FC236}">
                  <a16:creationId xmlns:a16="http://schemas.microsoft.com/office/drawing/2014/main" id="{00000000-0008-0000-0300-000044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9" name="Textové pole 2">
              <a:extLst>
                <a:ext uri="{FF2B5EF4-FFF2-40B4-BE49-F238E27FC236}">
                  <a16:creationId xmlns:a16="http://schemas.microsoft.com/office/drawing/2014/main" id="{00000000-0008-0000-0300-000045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0" name="Textové pole 2">
              <a:extLst>
                <a:ext uri="{FF2B5EF4-FFF2-40B4-BE49-F238E27FC236}">
                  <a16:creationId xmlns:a16="http://schemas.microsoft.com/office/drawing/2014/main" id="{00000000-0008-0000-0300-000046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1" name="Textové pole 2">
              <a:extLst>
                <a:ext uri="{FF2B5EF4-FFF2-40B4-BE49-F238E27FC236}">
                  <a16:creationId xmlns:a16="http://schemas.microsoft.com/office/drawing/2014/main" id="{00000000-0008-0000-0300-000047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2" name="Textové pole 2">
              <a:extLst>
                <a:ext uri="{FF2B5EF4-FFF2-40B4-BE49-F238E27FC236}">
                  <a16:creationId xmlns:a16="http://schemas.microsoft.com/office/drawing/2014/main" id="{00000000-0008-0000-0300-000048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3" name="Textové pole 2">
              <a:extLst>
                <a:ext uri="{FF2B5EF4-FFF2-40B4-BE49-F238E27FC236}">
                  <a16:creationId xmlns:a16="http://schemas.microsoft.com/office/drawing/2014/main" id="{00000000-0008-0000-0300-000049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74" name="AutoShape 1">
          <a:extLst>
            <a:ext uri="{FF2B5EF4-FFF2-40B4-BE49-F238E27FC236}">
              <a16:creationId xmlns:a16="http://schemas.microsoft.com/office/drawing/2014/main" id="{00000000-0008-0000-0300-00004A000000}"/>
            </a:ext>
          </a:extLst>
        </xdr:cNvPr>
        <xdr:cNvSpPr>
          <a:spLocks noChangeAspect="1" noChangeArrowheads="1"/>
        </xdr:cNvSpPr>
      </xdr:nvSpPr>
      <xdr:spPr bwMode="auto">
        <a:xfrm>
          <a:off x="638175" y="24660225"/>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186266</xdr:colOff>
      <xdr:row>51</xdr:row>
      <xdr:rowOff>61862</xdr:rowOff>
    </xdr:from>
    <xdr:to>
      <xdr:col>13</xdr:col>
      <xdr:colOff>85725</xdr:colOff>
      <xdr:row>73</xdr:row>
      <xdr:rowOff>50076</xdr:rowOff>
    </xdr:to>
    <xdr:grpSp>
      <xdr:nvGrpSpPr>
        <xdr:cNvPr id="75" name="Group 1">
          <a:extLst>
            <a:ext uri="{FF2B5EF4-FFF2-40B4-BE49-F238E27FC236}">
              <a16:creationId xmlns:a16="http://schemas.microsoft.com/office/drawing/2014/main" id="{00000000-0008-0000-0300-00004B000000}"/>
            </a:ext>
          </a:extLst>
        </xdr:cNvPr>
        <xdr:cNvGrpSpPr/>
      </xdr:nvGrpSpPr>
      <xdr:grpSpPr>
        <a:xfrm>
          <a:off x="3567641" y="18302237"/>
          <a:ext cx="7805209" cy="3550564"/>
          <a:chOff x="0" y="75557"/>
          <a:chExt cx="7445184" cy="2238205"/>
        </a:xfrm>
      </xdr:grpSpPr>
      <xdr:sp macro="" textlink="">
        <xdr:nvSpPr>
          <xdr:cNvPr id="76" name="Rectangle 2">
            <a:extLst>
              <a:ext uri="{FF2B5EF4-FFF2-40B4-BE49-F238E27FC236}">
                <a16:creationId xmlns:a16="http://schemas.microsoft.com/office/drawing/2014/main" id="{00000000-0008-0000-0300-00004C000000}"/>
              </a:ext>
            </a:extLst>
          </xdr:cNvPr>
          <xdr:cNvSpPr>
            <a:spLocks noChangeArrowheads="1"/>
          </xdr:cNvSpPr>
        </xdr:nvSpPr>
        <xdr:spPr bwMode="auto">
          <a:xfrm>
            <a:off x="0" y="842821"/>
            <a:ext cx="2003447" cy="415613"/>
          </a:xfrm>
          <a:prstGeom prst="rect">
            <a:avLst/>
          </a:prstGeom>
          <a:solidFill>
            <a:schemeClr val="accent4">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77" name="Rectangle 3">
            <a:extLst>
              <a:ext uri="{FF2B5EF4-FFF2-40B4-BE49-F238E27FC236}">
                <a16:creationId xmlns:a16="http://schemas.microsoft.com/office/drawing/2014/main" id="{00000000-0008-0000-0300-00004D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78" name="Rectangle 4">
            <a:extLst>
              <a:ext uri="{FF2B5EF4-FFF2-40B4-BE49-F238E27FC236}">
                <a16:creationId xmlns:a16="http://schemas.microsoft.com/office/drawing/2014/main" id="{00000000-0008-0000-0300-00004E000000}"/>
              </a:ext>
            </a:extLst>
          </xdr:cNvPr>
          <xdr:cNvSpPr>
            <a:spLocks noChangeArrowheads="1"/>
          </xdr:cNvSpPr>
        </xdr:nvSpPr>
        <xdr:spPr bwMode="auto">
          <a:xfrm>
            <a:off x="2468954" y="79870"/>
            <a:ext cx="1837172" cy="351494"/>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iných poplatkov</a:t>
            </a:r>
            <a:endParaRPr lang="en-US" sz="1600">
              <a:effectLst/>
              <a:latin typeface="Times New Roman"/>
              <a:ea typeface="Times New Roman"/>
            </a:endParaRPr>
          </a:p>
        </xdr:txBody>
      </xdr:sp>
      <xdr:sp macro="" textlink="">
        <xdr:nvSpPr>
          <xdr:cNvPr id="79" name="Rectangle 5">
            <a:extLst>
              <a:ext uri="{FF2B5EF4-FFF2-40B4-BE49-F238E27FC236}">
                <a16:creationId xmlns:a16="http://schemas.microsoft.com/office/drawing/2014/main" id="{00000000-0008-0000-0300-00004F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80" name="Elbow Connector 6">
            <a:extLst>
              <a:ext uri="{FF2B5EF4-FFF2-40B4-BE49-F238E27FC236}">
                <a16:creationId xmlns:a16="http://schemas.microsoft.com/office/drawing/2014/main" id="{00000000-0008-0000-0300-000050000000}"/>
              </a:ext>
            </a:extLst>
          </xdr:cNvPr>
          <xdr:cNvCxnSpPr>
            <a:stCxn id="76" idx="3"/>
            <a:endCxn id="79"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1" name="Elbow Connector 7">
            <a:extLst>
              <a:ext uri="{FF2B5EF4-FFF2-40B4-BE49-F238E27FC236}">
                <a16:creationId xmlns:a16="http://schemas.microsoft.com/office/drawing/2014/main" id="{00000000-0008-0000-0300-000051000000}"/>
              </a:ext>
            </a:extLst>
          </xdr:cNvPr>
          <xdr:cNvCxnSpPr>
            <a:stCxn id="76" idx="3"/>
            <a:endCxn id="78"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2" name="Elbow Connector 8">
            <a:extLst>
              <a:ext uri="{FF2B5EF4-FFF2-40B4-BE49-F238E27FC236}">
                <a16:creationId xmlns:a16="http://schemas.microsoft.com/office/drawing/2014/main" id="{00000000-0008-0000-0300-000052000000}"/>
              </a:ext>
            </a:extLst>
          </xdr:cNvPr>
          <xdr:cNvCxnSpPr>
            <a:stCxn id="76" idx="3"/>
            <a:endCxn id="77"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83" name="Rectangle 9">
            <a:extLst>
              <a:ext uri="{FF2B5EF4-FFF2-40B4-BE49-F238E27FC236}">
                <a16:creationId xmlns:a16="http://schemas.microsoft.com/office/drawing/2014/main" id="{00000000-0008-0000-0300-000053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84" name="Rectangle 10">
            <a:extLst>
              <a:ext uri="{FF2B5EF4-FFF2-40B4-BE49-F238E27FC236}">
                <a16:creationId xmlns:a16="http://schemas.microsoft.com/office/drawing/2014/main" id="{00000000-0008-0000-0300-000054000000}"/>
              </a:ext>
            </a:extLst>
          </xdr:cNvPr>
          <xdr:cNvSpPr>
            <a:spLocks noChangeArrowheads="1"/>
          </xdr:cNvSpPr>
        </xdr:nvSpPr>
        <xdr:spPr bwMode="auto">
          <a:xfrm>
            <a:off x="4508078" y="75557"/>
            <a:ext cx="2925446" cy="389833"/>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Odvody, dane, clá a poplatky, ktorých cieľom je znižovať negatívne externality</a:t>
            </a:r>
            <a:endParaRPr lang="en-US" sz="1600">
              <a:effectLst/>
              <a:latin typeface="Times New Roman"/>
              <a:ea typeface="Times New Roman"/>
            </a:endParaRPr>
          </a:p>
        </xdr:txBody>
      </xdr:sp>
      <xdr:sp macro="" textlink="">
        <xdr:nvSpPr>
          <xdr:cNvPr id="85" name="Rectangle 11">
            <a:extLst>
              <a:ext uri="{FF2B5EF4-FFF2-40B4-BE49-F238E27FC236}">
                <a16:creationId xmlns:a16="http://schemas.microsoft.com/office/drawing/2014/main" id="{00000000-0008-0000-0300-000055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86" name="Rectangle 4">
          <a:extLst>
            <a:ext uri="{FF2B5EF4-FFF2-40B4-BE49-F238E27FC236}">
              <a16:creationId xmlns:a16="http://schemas.microsoft.com/office/drawing/2014/main" id="{00000000-0008-0000-0300-000056000000}"/>
            </a:ext>
          </a:extLst>
        </xdr:cNvPr>
        <xdr:cNvSpPr>
          <a:spLocks noChangeArrowheads="1"/>
        </xdr:cNvSpPr>
      </xdr:nvSpPr>
      <xdr:spPr bwMode="auto">
        <a:xfrm>
          <a:off x="6078001" y="18940990"/>
          <a:ext cx="1871141" cy="545599"/>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 iné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87" name="Rectangle 10">
          <a:extLst>
            <a:ext uri="{FF2B5EF4-FFF2-40B4-BE49-F238E27FC236}">
              <a16:creationId xmlns:a16="http://schemas.microsoft.com/office/drawing/2014/main" id="{00000000-0008-0000-0300-000057000000}"/>
            </a:ext>
          </a:extLst>
        </xdr:cNvPr>
        <xdr:cNvSpPr>
          <a:spLocks noChangeArrowheads="1"/>
        </xdr:cNvSpPr>
      </xdr:nvSpPr>
      <xdr:spPr bwMode="auto">
        <a:xfrm>
          <a:off x="8148099" y="18909244"/>
          <a:ext cx="2986626" cy="604071"/>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Iné poplatky</a:t>
          </a:r>
          <a:r>
            <a:rPr lang="sk-SK" sz="1000" kern="1200" baseline="0">
              <a:solidFill>
                <a:srgbClr val="FFFFFF"/>
              </a:solidFill>
              <a:effectLst/>
              <a:latin typeface="Arial"/>
              <a:ea typeface="Times New Roman"/>
            </a:rPr>
            <a:t> - r</a:t>
          </a:r>
          <a:r>
            <a:rPr lang="sk-SK" sz="1000" kern="1200">
              <a:solidFill>
                <a:srgbClr val="FFFFFF"/>
              </a:solidFill>
              <a:effectLst/>
              <a:latin typeface="Arial"/>
              <a:ea typeface="Times New Roman"/>
            </a:rPr>
            <a:t>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88" name="Rovná spojovacia šípka 87">
          <a:extLst>
            <a:ext uri="{FF2B5EF4-FFF2-40B4-BE49-F238E27FC236}">
              <a16:creationId xmlns:a16="http://schemas.microsoft.com/office/drawing/2014/main" id="{00000000-0008-0000-0300-000058000000}"/>
            </a:ext>
          </a:extLst>
        </xdr:cNvPr>
        <xdr:cNvCxnSpPr>
          <a:endCxn id="86" idx="1"/>
        </xdr:cNvCxnSpPr>
      </xdr:nvCxnSpPr>
      <xdr:spPr>
        <a:xfrm>
          <a:off x="5849403" y="19211925"/>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31751</xdr:colOff>
      <xdr:row>112</xdr:row>
      <xdr:rowOff>84667</xdr:rowOff>
    </xdr:from>
    <xdr:to>
      <xdr:col>7</xdr:col>
      <xdr:colOff>632460</xdr:colOff>
      <xdr:row>115</xdr:row>
      <xdr:rowOff>99484</xdr:rowOff>
    </xdr:to>
    <xdr:grpSp>
      <xdr:nvGrpSpPr>
        <xdr:cNvPr id="89" name="Skupina 88">
          <a:extLst>
            <a:ext uri="{FF2B5EF4-FFF2-40B4-BE49-F238E27FC236}">
              <a16:creationId xmlns:a16="http://schemas.microsoft.com/office/drawing/2014/main" id="{00000000-0008-0000-0300-000059000000}"/>
            </a:ext>
          </a:extLst>
        </xdr:cNvPr>
        <xdr:cNvGrpSpPr/>
      </xdr:nvGrpSpPr>
      <xdr:grpSpPr>
        <a:xfrm>
          <a:off x="441326" y="28973992"/>
          <a:ext cx="7020559" cy="500592"/>
          <a:chOff x="444501" y="21124334"/>
          <a:chExt cx="6808591" cy="491067"/>
        </a:xfrm>
      </xdr:grpSpPr>
      <xdr:sp macro="" textlink="">
        <xdr:nvSpPr>
          <xdr:cNvPr id="90" name="Rectangle 3">
            <a:extLst>
              <a:ext uri="{FF2B5EF4-FFF2-40B4-BE49-F238E27FC236}">
                <a16:creationId xmlns:a16="http://schemas.microsoft.com/office/drawing/2014/main" id="{00000000-0008-0000-0300-00005A000000}"/>
              </a:ext>
            </a:extLst>
          </xdr:cNvPr>
          <xdr:cNvSpPr>
            <a:spLocks noChangeArrowheads="1"/>
          </xdr:cNvSpPr>
        </xdr:nvSpPr>
        <xdr:spPr bwMode="auto">
          <a:xfrm>
            <a:off x="5591509" y="21145501"/>
            <a:ext cx="1661583"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jedného podnikateľa</a:t>
            </a:r>
            <a:endParaRPr lang="en-US" sz="800">
              <a:effectLst/>
              <a:latin typeface="Times New Roman"/>
              <a:ea typeface="Times New Roman"/>
            </a:endParaRPr>
          </a:p>
        </xdr:txBody>
      </xdr:sp>
      <xdr:sp macro="" textlink="">
        <xdr:nvSpPr>
          <xdr:cNvPr id="91" name="Rectangle 3">
            <a:extLst>
              <a:ext uri="{FF2B5EF4-FFF2-40B4-BE49-F238E27FC236}">
                <a16:creationId xmlns:a16="http://schemas.microsoft.com/office/drawing/2014/main" id="{00000000-0008-0000-0300-00005B000000}"/>
              </a:ext>
            </a:extLst>
          </xdr:cNvPr>
          <xdr:cNvSpPr>
            <a:spLocks noChangeArrowheads="1"/>
          </xdr:cNvSpPr>
        </xdr:nvSpPr>
        <xdr:spPr bwMode="auto">
          <a:xfrm>
            <a:off x="444501" y="21124334"/>
            <a:ext cx="1882680" cy="486830"/>
          </a:xfrm>
          <a:prstGeom prst="rect">
            <a:avLst/>
          </a:prstGeom>
          <a:solidFill>
            <a:srgbClr val="0070C0"/>
          </a:solidFill>
          <a:ln w="9525">
            <a:noFill/>
            <a:miter lim="800000"/>
            <a:headEnd/>
            <a:tailEnd/>
          </a:ln>
        </xdr:spPr>
        <xdr:txBody>
          <a:bodyPr wrap="square" lIns="36000" tIns="36000" rIns="36000" bIns="36000" anchor="ctr" anchorCtr="0"/>
          <a:lstStyle/>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Priame náklady (dane, odvody, clá a poplatky, ktorých cieľom je znižovať negatívne externality) na jedného podnikateľa</a:t>
            </a:r>
          </a:p>
        </xdr:txBody>
      </xdr:sp>
      <xdr:sp macro="" textlink="">
        <xdr:nvSpPr>
          <xdr:cNvPr id="92" name="Rectangle 3">
            <a:extLst>
              <a:ext uri="{FF2B5EF4-FFF2-40B4-BE49-F238E27FC236}">
                <a16:creationId xmlns:a16="http://schemas.microsoft.com/office/drawing/2014/main" id="{00000000-0008-0000-0300-00005C000000}"/>
              </a:ext>
            </a:extLst>
          </xdr:cNvPr>
          <xdr:cNvSpPr>
            <a:spLocks noChangeArrowheads="1"/>
          </xdr:cNvSpPr>
        </xdr:nvSpPr>
        <xdr:spPr bwMode="auto">
          <a:xfrm>
            <a:off x="2538316" y="21128571"/>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(poplatky)</a:t>
            </a:r>
          </a:p>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na jedného podnikateľa</a:t>
            </a:r>
          </a:p>
        </xdr:txBody>
      </xdr:sp>
      <xdr:sp macro="" textlink="">
        <xdr:nvSpPr>
          <xdr:cNvPr id="93" name="Rectangle 3">
            <a:extLst>
              <a:ext uri="{FF2B5EF4-FFF2-40B4-BE49-F238E27FC236}">
                <a16:creationId xmlns:a16="http://schemas.microsoft.com/office/drawing/2014/main" id="{00000000-0008-0000-0300-00005D000000}"/>
              </a:ext>
            </a:extLst>
          </xdr:cNvPr>
          <xdr:cNvSpPr>
            <a:spLocks noChangeArrowheads="1"/>
          </xdr:cNvSpPr>
        </xdr:nvSpPr>
        <xdr:spPr bwMode="auto">
          <a:xfrm>
            <a:off x="4150048" y="21132807"/>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94" name="BlokTextu 93">
            <a:extLst>
              <a:ext uri="{FF2B5EF4-FFF2-40B4-BE49-F238E27FC236}">
                <a16:creationId xmlns:a16="http://schemas.microsoft.com/office/drawing/2014/main" id="{00000000-0008-0000-0300-00005E000000}"/>
              </a:ext>
            </a:extLst>
          </xdr:cNvPr>
          <xdr:cNvSpPr txBox="1"/>
        </xdr:nvSpPr>
        <xdr:spPr>
          <a:xfrm>
            <a:off x="2301255" y="21230166"/>
            <a:ext cx="254942" cy="2539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sk-SK" sz="1100"/>
              <a:t>+</a:t>
            </a:r>
          </a:p>
        </xdr:txBody>
      </xdr:sp>
      <xdr:sp macro="" textlink="">
        <xdr:nvSpPr>
          <xdr:cNvPr id="95" name="BlokTextu 94">
            <a:extLst>
              <a:ext uri="{FF2B5EF4-FFF2-40B4-BE49-F238E27FC236}">
                <a16:creationId xmlns:a16="http://schemas.microsoft.com/office/drawing/2014/main" id="{00000000-0008-0000-0300-00005F000000}"/>
              </a:ext>
            </a:extLst>
          </xdr:cNvPr>
          <xdr:cNvSpPr txBox="1"/>
        </xdr:nvSpPr>
        <xdr:spPr>
          <a:xfrm>
            <a:off x="3940499" y="21213755"/>
            <a:ext cx="2222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sp macro="" textlink="">
        <xdr:nvSpPr>
          <xdr:cNvPr id="96" name="BlokTextu 95">
            <a:extLst>
              <a:ext uri="{FF2B5EF4-FFF2-40B4-BE49-F238E27FC236}">
                <a16:creationId xmlns:a16="http://schemas.microsoft.com/office/drawing/2014/main" id="{00000000-0008-0000-0300-000060000000}"/>
              </a:ext>
            </a:extLst>
          </xdr:cNvPr>
          <xdr:cNvSpPr txBox="1"/>
        </xdr:nvSpPr>
        <xdr:spPr>
          <a:xfrm>
            <a:off x="5379843" y="21234040"/>
            <a:ext cx="211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9</xdr:col>
      <xdr:colOff>608525</xdr:colOff>
      <xdr:row>112</xdr:row>
      <xdr:rowOff>124892</xdr:rowOff>
    </xdr:from>
    <xdr:to>
      <xdr:col>19</xdr:col>
      <xdr:colOff>380983</xdr:colOff>
      <xdr:row>115</xdr:row>
      <xdr:rowOff>141818</xdr:rowOff>
    </xdr:to>
    <xdr:grpSp>
      <xdr:nvGrpSpPr>
        <xdr:cNvPr id="97" name="Skupina 96">
          <a:extLst>
            <a:ext uri="{FF2B5EF4-FFF2-40B4-BE49-F238E27FC236}">
              <a16:creationId xmlns:a16="http://schemas.microsoft.com/office/drawing/2014/main" id="{00000000-0008-0000-0300-000061000000}"/>
            </a:ext>
          </a:extLst>
        </xdr:cNvPr>
        <xdr:cNvGrpSpPr/>
      </xdr:nvGrpSpPr>
      <xdr:grpSpPr>
        <a:xfrm>
          <a:off x="8923850" y="29014217"/>
          <a:ext cx="6401858" cy="502701"/>
          <a:chOff x="9218067" y="21164559"/>
          <a:chExt cx="5916083" cy="493176"/>
        </a:xfrm>
      </xdr:grpSpPr>
      <xdr:sp macro="" textlink="">
        <xdr:nvSpPr>
          <xdr:cNvPr id="98" name="Rectangle 3">
            <a:extLst>
              <a:ext uri="{FF2B5EF4-FFF2-40B4-BE49-F238E27FC236}">
                <a16:creationId xmlns:a16="http://schemas.microsoft.com/office/drawing/2014/main" id="{00000000-0008-0000-0300-000062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99" name="Rectangle 3">
            <a:extLst>
              <a:ext uri="{FF2B5EF4-FFF2-40B4-BE49-F238E27FC236}">
                <a16:creationId xmlns:a16="http://schemas.microsoft.com/office/drawing/2014/main" id="{00000000-0008-0000-0300-000063000000}"/>
              </a:ext>
            </a:extLst>
          </xdr:cNvPr>
          <xdr:cNvSpPr>
            <a:spLocks noChangeArrowheads="1"/>
          </xdr:cNvSpPr>
        </xdr:nvSpPr>
        <xdr:spPr bwMode="auto">
          <a:xfrm>
            <a:off x="9218067" y="21166670"/>
            <a:ext cx="1428750" cy="486830"/>
          </a:xfrm>
          <a:prstGeom prst="rect">
            <a:avLst/>
          </a:prstGeom>
          <a:solidFill>
            <a:srgbClr val="0070C0"/>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(dane, odvody, clá</a:t>
            </a:r>
            <a:r>
              <a:rPr lang="sk-SK" sz="800" kern="1200" baseline="0">
                <a:solidFill>
                  <a:srgbClr val="FFFFFF"/>
                </a:solidFill>
                <a:effectLst/>
                <a:latin typeface="Arial"/>
                <a:ea typeface="Times New Roman"/>
                <a:cs typeface="+mn-cs"/>
              </a:rPr>
              <a:t> </a:t>
            </a:r>
            <a:r>
              <a:rPr lang="sk-SK" sz="800" kern="1200">
                <a:solidFill>
                  <a:srgbClr val="FFFFFF"/>
                </a:solidFill>
                <a:effectLst/>
                <a:latin typeface="Arial"/>
                <a:ea typeface="Times New Roman"/>
                <a:cs typeface="+mn-cs"/>
              </a:rPr>
              <a:t>a poplatky, ktorých cieľom je znižovať negatívne externality) na celé podnikateľské prostredie</a:t>
            </a:r>
          </a:p>
        </xdr:txBody>
      </xdr:sp>
      <xdr:sp macro="" textlink="">
        <xdr:nvSpPr>
          <xdr:cNvPr id="100" name="Rectangle 3">
            <a:extLst>
              <a:ext uri="{FF2B5EF4-FFF2-40B4-BE49-F238E27FC236}">
                <a16:creationId xmlns:a16="http://schemas.microsoft.com/office/drawing/2014/main" id="{00000000-0008-0000-0300-000064000000}"/>
              </a:ext>
            </a:extLst>
          </xdr:cNvPr>
          <xdr:cNvSpPr>
            <a:spLocks noChangeArrowheads="1"/>
          </xdr:cNvSpPr>
        </xdr:nvSpPr>
        <xdr:spPr bwMode="auto">
          <a:xfrm>
            <a:off x="10767460" y="21170905"/>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(iné poplatky) na celé podnikateľské prostredie</a:t>
            </a:r>
          </a:p>
        </xdr:txBody>
      </xdr:sp>
      <xdr:sp macro="" textlink="">
        <xdr:nvSpPr>
          <xdr:cNvPr id="101" name="Rectangle 3">
            <a:extLst>
              <a:ext uri="{FF2B5EF4-FFF2-40B4-BE49-F238E27FC236}">
                <a16:creationId xmlns:a16="http://schemas.microsoft.com/office/drawing/2014/main" id="{00000000-0008-0000-0300-000065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102" name="BlokTextu 101">
            <a:extLst>
              <a:ext uri="{FF2B5EF4-FFF2-40B4-BE49-F238E27FC236}">
                <a16:creationId xmlns:a16="http://schemas.microsoft.com/office/drawing/2014/main" id="{00000000-0008-0000-0300-000066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3" name="BlokTextu 102">
            <a:extLst>
              <a:ext uri="{FF2B5EF4-FFF2-40B4-BE49-F238E27FC236}">
                <a16:creationId xmlns:a16="http://schemas.microsoft.com/office/drawing/2014/main" id="{00000000-0008-0000-0300-000067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4" name="BlokTextu 103">
            <a:extLst>
              <a:ext uri="{FF2B5EF4-FFF2-40B4-BE49-F238E27FC236}">
                <a16:creationId xmlns:a16="http://schemas.microsoft.com/office/drawing/2014/main" id="{00000000-0008-0000-0300-000068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105" name="Rectangle 3">
          <a:extLst>
            <a:ext uri="{FF2B5EF4-FFF2-40B4-BE49-F238E27FC236}">
              <a16:creationId xmlns:a16="http://schemas.microsoft.com/office/drawing/2014/main" id="{00000000-0008-0000-0300-000069000000}"/>
            </a:ext>
          </a:extLst>
        </xdr:cNvPr>
        <xdr:cNvSpPr>
          <a:spLocks noChangeArrowheads="1"/>
        </xdr:cNvSpPr>
      </xdr:nvSpPr>
      <xdr:spPr bwMode="auto">
        <a:xfrm>
          <a:off x="441326" y="24659169"/>
          <a:ext cx="3782483"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clientData/>
  </xdr:twoCellAnchor>
  <xdr:twoCellAnchor>
    <xdr:from>
      <xdr:col>1</xdr:col>
      <xdr:colOff>27518</xdr:colOff>
      <xdr:row>92</xdr:row>
      <xdr:rowOff>141825</xdr:rowOff>
    </xdr:from>
    <xdr:to>
      <xdr:col>3</xdr:col>
      <xdr:colOff>180975</xdr:colOff>
      <xdr:row>95</xdr:row>
      <xdr:rowOff>152405</xdr:rowOff>
    </xdr:to>
    <xdr:sp macro="" textlink="">
      <xdr:nvSpPr>
        <xdr:cNvPr id="106" name="Rectangle 3">
          <a:extLst>
            <a:ext uri="{FF2B5EF4-FFF2-40B4-BE49-F238E27FC236}">
              <a16:creationId xmlns:a16="http://schemas.microsoft.com/office/drawing/2014/main" id="{00000000-0008-0000-0300-00006A000000}"/>
            </a:ext>
          </a:extLst>
        </xdr:cNvPr>
        <xdr:cNvSpPr>
          <a:spLocks noChangeArrowheads="1"/>
        </xdr:cNvSpPr>
      </xdr:nvSpPr>
      <xdr:spPr bwMode="auto">
        <a:xfrm>
          <a:off x="437093" y="25421175"/>
          <a:ext cx="3734857"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a:t>
          </a:r>
          <a:r>
            <a:rPr lang="sk-SK" sz="800" kern="1200" baseline="0">
              <a:solidFill>
                <a:srgbClr val="FFFFFF"/>
              </a:solidFill>
              <a:effectLst/>
              <a:latin typeface="Arial"/>
              <a:ea typeface="Times New Roman"/>
              <a:cs typeface="+mn-cs"/>
            </a:rPr>
            <a:t> ročný vplyv</a:t>
          </a:r>
          <a:r>
            <a:rPr lang="sk-SK" sz="800" kern="1200">
              <a:solidFill>
                <a:srgbClr val="FFFFFF"/>
              </a:solidFill>
              <a:effectLst/>
              <a:latin typeface="Arial"/>
              <a:ea typeface="Times New Roman"/>
              <a:cs typeface="+mn-cs"/>
            </a:rPr>
            <a:t> </a:t>
          </a:r>
          <a:endParaRPr lang="en-US" sz="800" kern="1200">
            <a:solidFill>
              <a:srgbClr val="FFFFFF"/>
            </a:solidFill>
            <a:effectLst/>
            <a:latin typeface="Arial"/>
            <a:ea typeface="Times New Roman"/>
            <a:cs typeface="+mn-cs"/>
          </a:endParaRPr>
        </a:p>
      </xdr:txBody>
    </xdr:sp>
    <xdr:clientData/>
  </xdr:twoCellAnchor>
  <xdr:twoCellAnchor>
    <xdr:from>
      <xdr:col>1</xdr:col>
      <xdr:colOff>30699</xdr:colOff>
      <xdr:row>96</xdr:row>
      <xdr:rowOff>29644</xdr:rowOff>
    </xdr:from>
    <xdr:to>
      <xdr:col>3</xdr:col>
      <xdr:colOff>223308</xdr:colOff>
      <xdr:row>99</xdr:row>
      <xdr:rowOff>28413</xdr:rowOff>
    </xdr:to>
    <xdr:sp macro="" textlink="">
      <xdr:nvSpPr>
        <xdr:cNvPr id="107" name="Rectangle 3">
          <a:extLst>
            <a:ext uri="{FF2B5EF4-FFF2-40B4-BE49-F238E27FC236}">
              <a16:creationId xmlns:a16="http://schemas.microsoft.com/office/drawing/2014/main" id="{00000000-0008-0000-0300-00006B000000}"/>
            </a:ext>
          </a:extLst>
        </xdr:cNvPr>
        <xdr:cNvSpPr>
          <a:spLocks noChangeArrowheads="1"/>
        </xdr:cNvSpPr>
      </xdr:nvSpPr>
      <xdr:spPr bwMode="auto">
        <a:xfrm>
          <a:off x="440274" y="2595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110" name="Rectangle 3">
          <a:extLst>
            <a:ext uri="{FF2B5EF4-FFF2-40B4-BE49-F238E27FC236}">
              <a16:creationId xmlns:a16="http://schemas.microsoft.com/office/drawing/2014/main" id="{00000000-0008-0000-0300-00006E000000}"/>
            </a:ext>
          </a:extLst>
        </xdr:cNvPr>
        <xdr:cNvSpPr>
          <a:spLocks noChangeArrowheads="1"/>
        </xdr:cNvSpPr>
      </xdr:nvSpPr>
      <xdr:spPr bwMode="auto">
        <a:xfrm>
          <a:off x="4494756" y="25746098"/>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113" name="BlokTextu 112">
          <a:extLst>
            <a:ext uri="{FF2B5EF4-FFF2-40B4-BE49-F238E27FC236}">
              <a16:creationId xmlns:a16="http://schemas.microsoft.com/office/drawing/2014/main" id="{00000000-0008-0000-0300-000071000000}"/>
            </a:ext>
          </a:extLst>
        </xdr:cNvPr>
        <xdr:cNvSpPr txBox="1"/>
      </xdr:nvSpPr>
      <xdr:spPr>
        <a:xfrm>
          <a:off x="4251335" y="2584134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3</xdr:col>
      <xdr:colOff>488159</xdr:colOff>
      <xdr:row>89</xdr:row>
      <xdr:rowOff>86797</xdr:rowOff>
    </xdr:from>
    <xdr:to>
      <xdr:col>13</xdr:col>
      <xdr:colOff>15241</xdr:colOff>
      <xdr:row>99</xdr:row>
      <xdr:rowOff>42740</xdr:rowOff>
    </xdr:to>
    <xdr:grpSp>
      <xdr:nvGrpSpPr>
        <xdr:cNvPr id="114" name="Skupina 113">
          <a:extLst>
            <a:ext uri="{FF2B5EF4-FFF2-40B4-BE49-F238E27FC236}">
              <a16:creationId xmlns:a16="http://schemas.microsoft.com/office/drawing/2014/main" id="{00000000-0008-0000-0300-000072000000}"/>
            </a:ext>
          </a:extLst>
        </xdr:cNvPr>
        <xdr:cNvGrpSpPr/>
      </xdr:nvGrpSpPr>
      <xdr:grpSpPr>
        <a:xfrm>
          <a:off x="4479134" y="24823222"/>
          <a:ext cx="6823232" cy="1575193"/>
          <a:chOff x="4440762" y="17030719"/>
          <a:chExt cx="6646881" cy="1543929"/>
        </a:xfrm>
      </xdr:grpSpPr>
      <xdr:sp macro="" textlink="">
        <xdr:nvSpPr>
          <xdr:cNvPr id="115" name="Rectangle 3">
            <a:extLst>
              <a:ext uri="{FF2B5EF4-FFF2-40B4-BE49-F238E27FC236}">
                <a16:creationId xmlns:a16="http://schemas.microsoft.com/office/drawing/2014/main" id="{00000000-0008-0000-0300-000073000000}"/>
              </a:ext>
            </a:extLst>
          </xdr:cNvPr>
          <xdr:cNvSpPr>
            <a:spLocks noChangeArrowheads="1"/>
          </xdr:cNvSpPr>
        </xdr:nvSpPr>
        <xdr:spPr bwMode="auto">
          <a:xfrm>
            <a:off x="9254049" y="17043404"/>
            <a:ext cx="1833594"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a:t>
            </a:r>
            <a:r>
              <a:rPr lang="sk-SK" sz="800" kern="1200" baseline="0">
                <a:solidFill>
                  <a:srgbClr val="FFFFFF"/>
                </a:solidFill>
                <a:effectLst/>
                <a:latin typeface="Arial"/>
                <a:ea typeface="Times New Roman"/>
                <a:cs typeface="+mn-cs"/>
              </a:rPr>
              <a:t>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sp macro="" textlink="">
        <xdr:nvSpPr>
          <xdr:cNvPr id="116" name="Rectangle 3">
            <a:extLst>
              <a:ext uri="{FF2B5EF4-FFF2-40B4-BE49-F238E27FC236}">
                <a16:creationId xmlns:a16="http://schemas.microsoft.com/office/drawing/2014/main" id="{00000000-0008-0000-0300-000074000000}"/>
              </a:ext>
            </a:extLst>
          </xdr:cNvPr>
          <xdr:cNvSpPr>
            <a:spLocks noChangeArrowheads="1"/>
          </xdr:cNvSpPr>
        </xdr:nvSpPr>
        <xdr:spPr bwMode="auto">
          <a:xfrm>
            <a:off x="9268865" y="17576810"/>
            <a:ext cx="180379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 ročný</a:t>
            </a:r>
            <a:r>
              <a:rPr lang="sk-SK" sz="800" kern="1200" baseline="0">
                <a:solidFill>
                  <a:srgbClr val="FFFFFF"/>
                </a:solidFill>
                <a:effectLst/>
                <a:latin typeface="Arial"/>
                <a:ea typeface="Times New Roman"/>
                <a:cs typeface="+mn-cs"/>
              </a:rPr>
              <a:t> vplyv</a:t>
            </a:r>
            <a:endParaRPr lang="en-US" sz="800" kern="1200">
              <a:solidFill>
                <a:srgbClr val="FFFFFF"/>
              </a:solidFill>
              <a:effectLst/>
              <a:latin typeface="Arial"/>
              <a:ea typeface="Times New Roman"/>
              <a:cs typeface="+mn-cs"/>
            </a:endParaRPr>
          </a:p>
        </xdr:txBody>
      </xdr:sp>
      <xdr:sp macro="" textlink="">
        <xdr:nvSpPr>
          <xdr:cNvPr id="117" name="Rectangle 3">
            <a:extLst>
              <a:ext uri="{FF2B5EF4-FFF2-40B4-BE49-F238E27FC236}">
                <a16:creationId xmlns:a16="http://schemas.microsoft.com/office/drawing/2014/main" id="{00000000-0008-0000-0300-000075000000}"/>
              </a:ext>
            </a:extLst>
          </xdr:cNvPr>
          <xdr:cNvSpPr>
            <a:spLocks noChangeArrowheads="1"/>
          </xdr:cNvSpPr>
        </xdr:nvSpPr>
        <xdr:spPr bwMode="auto">
          <a:xfrm>
            <a:off x="9262522" y="18099629"/>
            <a:ext cx="1802637"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118" name="Rectangle 3">
            <a:extLst>
              <a:ext uri="{FF2B5EF4-FFF2-40B4-BE49-F238E27FC236}">
                <a16:creationId xmlns:a16="http://schemas.microsoft.com/office/drawing/2014/main" id="{00000000-0008-0000-0300-000076000000}"/>
              </a:ext>
            </a:extLst>
          </xdr:cNvPr>
          <xdr:cNvSpPr>
            <a:spLocks noChangeArrowheads="1"/>
          </xdr:cNvSpPr>
        </xdr:nvSpPr>
        <xdr:spPr bwMode="auto">
          <a:xfrm>
            <a:off x="4440762" y="17030719"/>
            <a:ext cx="1261539" cy="475019"/>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130" name="AutoShape 1">
          <a:extLst>
            <a:ext uri="{FF2B5EF4-FFF2-40B4-BE49-F238E27FC236}">
              <a16:creationId xmlns:a16="http://schemas.microsoft.com/office/drawing/2014/main" id="{00000000-0008-0000-0300-000082000000}"/>
            </a:ext>
          </a:extLst>
        </xdr:cNvPr>
        <xdr:cNvSpPr>
          <a:spLocks noChangeAspect="1" noChangeArrowheads="1"/>
        </xdr:cNvSpPr>
      </xdr:nvSpPr>
      <xdr:spPr bwMode="auto">
        <a:xfrm>
          <a:off x="457200" y="22450425"/>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131" name="AutoShape 1">
          <a:extLst>
            <a:ext uri="{FF2B5EF4-FFF2-40B4-BE49-F238E27FC236}">
              <a16:creationId xmlns:a16="http://schemas.microsoft.com/office/drawing/2014/main" id="{00000000-0008-0000-0300-000083000000}"/>
            </a:ext>
          </a:extLst>
        </xdr:cNvPr>
        <xdr:cNvSpPr>
          <a:spLocks noChangeAspect="1" noChangeArrowheads="1"/>
        </xdr:cNvSpPr>
      </xdr:nvSpPr>
      <xdr:spPr bwMode="auto">
        <a:xfrm>
          <a:off x="457200" y="9534525"/>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132" name="Skupina 131">
          <a:extLst>
            <a:ext uri="{FF2B5EF4-FFF2-40B4-BE49-F238E27FC236}">
              <a16:creationId xmlns:a16="http://schemas.microsoft.com/office/drawing/2014/main" id="{00000000-0008-0000-0300-000084000000}"/>
            </a:ext>
          </a:extLst>
        </xdr:cNvPr>
        <xdr:cNvGrpSpPr/>
      </xdr:nvGrpSpPr>
      <xdr:grpSpPr>
        <a:xfrm>
          <a:off x="451908" y="26827691"/>
          <a:ext cx="2933700" cy="455295"/>
          <a:chOff x="0" y="0"/>
          <a:chExt cx="2838450" cy="445770"/>
        </a:xfrm>
      </xdr:grpSpPr>
      <xdr:sp macro="" textlink="">
        <xdr:nvSpPr>
          <xdr:cNvPr id="133" name="Textové pole 2">
            <a:extLst>
              <a:ext uri="{FF2B5EF4-FFF2-40B4-BE49-F238E27FC236}">
                <a16:creationId xmlns:a16="http://schemas.microsoft.com/office/drawing/2014/main" id="{00000000-0008-0000-0300-000085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4" name="Textové pole 2">
            <a:extLst>
              <a:ext uri="{FF2B5EF4-FFF2-40B4-BE49-F238E27FC236}">
                <a16:creationId xmlns:a16="http://schemas.microsoft.com/office/drawing/2014/main" id="{00000000-0008-0000-0300-000086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5" name="Textové pole 2">
            <a:extLst>
              <a:ext uri="{FF2B5EF4-FFF2-40B4-BE49-F238E27FC236}">
                <a16:creationId xmlns:a16="http://schemas.microsoft.com/office/drawing/2014/main" id="{00000000-0008-0000-0300-000087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6" name="Textové pole 2">
            <a:extLst>
              <a:ext uri="{FF2B5EF4-FFF2-40B4-BE49-F238E27FC236}">
                <a16:creationId xmlns:a16="http://schemas.microsoft.com/office/drawing/2014/main" id="{00000000-0008-0000-0300-000088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7" name="Textové pole 2">
            <a:extLst>
              <a:ext uri="{FF2B5EF4-FFF2-40B4-BE49-F238E27FC236}">
                <a16:creationId xmlns:a16="http://schemas.microsoft.com/office/drawing/2014/main" id="{00000000-0008-0000-0300-000089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138" name="Skupina 137">
          <a:extLst>
            <a:ext uri="{FF2B5EF4-FFF2-40B4-BE49-F238E27FC236}">
              <a16:creationId xmlns:a16="http://schemas.microsoft.com/office/drawing/2014/main" id="{00000000-0008-0000-0300-00008A000000}"/>
            </a:ext>
          </a:extLst>
        </xdr:cNvPr>
        <xdr:cNvGrpSpPr/>
      </xdr:nvGrpSpPr>
      <xdr:grpSpPr>
        <a:xfrm>
          <a:off x="9479491" y="26764192"/>
          <a:ext cx="3946525" cy="455295"/>
          <a:chOff x="0" y="0"/>
          <a:chExt cx="3971925" cy="445770"/>
        </a:xfrm>
      </xdr:grpSpPr>
      <xdr:sp macro="" textlink="">
        <xdr:nvSpPr>
          <xdr:cNvPr id="139" name="Textové pole 2">
            <a:extLst>
              <a:ext uri="{FF2B5EF4-FFF2-40B4-BE49-F238E27FC236}">
                <a16:creationId xmlns:a16="http://schemas.microsoft.com/office/drawing/2014/main" id="{00000000-0008-0000-0300-00008B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40" name="Skupina 139">
            <a:extLst>
              <a:ext uri="{FF2B5EF4-FFF2-40B4-BE49-F238E27FC236}">
                <a16:creationId xmlns:a16="http://schemas.microsoft.com/office/drawing/2014/main" id="{00000000-0008-0000-0300-00008C000000}"/>
              </a:ext>
            </a:extLst>
          </xdr:cNvPr>
          <xdr:cNvGrpSpPr/>
        </xdr:nvGrpSpPr>
        <xdr:grpSpPr>
          <a:xfrm>
            <a:off x="0" y="0"/>
            <a:ext cx="2874010" cy="445770"/>
            <a:chOff x="0" y="0"/>
            <a:chExt cx="2874010" cy="445770"/>
          </a:xfrm>
        </xdr:grpSpPr>
        <xdr:sp macro="" textlink="">
          <xdr:nvSpPr>
            <xdr:cNvPr id="141" name="Textové pole 2">
              <a:extLst>
                <a:ext uri="{FF2B5EF4-FFF2-40B4-BE49-F238E27FC236}">
                  <a16:creationId xmlns:a16="http://schemas.microsoft.com/office/drawing/2014/main" id="{00000000-0008-0000-0300-00008D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2" name="Textové pole 2">
              <a:extLst>
                <a:ext uri="{FF2B5EF4-FFF2-40B4-BE49-F238E27FC236}">
                  <a16:creationId xmlns:a16="http://schemas.microsoft.com/office/drawing/2014/main" id="{00000000-0008-0000-0300-00008E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3" name="Textové pole 2">
              <a:extLst>
                <a:ext uri="{FF2B5EF4-FFF2-40B4-BE49-F238E27FC236}">
                  <a16:creationId xmlns:a16="http://schemas.microsoft.com/office/drawing/2014/main" id="{00000000-0008-0000-0300-00008F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4" name="Textové pole 2">
              <a:extLst>
                <a:ext uri="{FF2B5EF4-FFF2-40B4-BE49-F238E27FC236}">
                  <a16:creationId xmlns:a16="http://schemas.microsoft.com/office/drawing/2014/main" id="{00000000-0008-0000-0300-000090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5" name="Textové pole 2">
              <a:extLst>
                <a:ext uri="{FF2B5EF4-FFF2-40B4-BE49-F238E27FC236}">
                  <a16:creationId xmlns:a16="http://schemas.microsoft.com/office/drawing/2014/main" id="{00000000-0008-0000-0300-000091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6" name="Textové pole 2">
              <a:extLst>
                <a:ext uri="{FF2B5EF4-FFF2-40B4-BE49-F238E27FC236}">
                  <a16:creationId xmlns:a16="http://schemas.microsoft.com/office/drawing/2014/main" id="{00000000-0008-0000-0300-000092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147" name="AutoShape 1">
          <a:extLst>
            <a:ext uri="{FF2B5EF4-FFF2-40B4-BE49-F238E27FC236}">
              <a16:creationId xmlns:a16="http://schemas.microsoft.com/office/drawing/2014/main" id="{00000000-0008-0000-0300-000093000000}"/>
            </a:ext>
          </a:extLst>
        </xdr:cNvPr>
        <xdr:cNvSpPr>
          <a:spLocks noChangeAspect="1" noChangeArrowheads="1"/>
        </xdr:cNvSpPr>
      </xdr:nvSpPr>
      <xdr:spPr bwMode="auto">
        <a:xfrm>
          <a:off x="638175" y="28251150"/>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495779</xdr:colOff>
      <xdr:row>92</xdr:row>
      <xdr:rowOff>140142</xdr:rowOff>
    </xdr:from>
    <xdr:to>
      <xdr:col>5</xdr:col>
      <xdr:colOff>368795</xdr:colOff>
      <xdr:row>95</xdr:row>
      <xdr:rowOff>139443</xdr:rowOff>
    </xdr:to>
    <xdr:sp macro="" textlink="">
      <xdr:nvSpPr>
        <xdr:cNvPr id="148" name="Rectangle 3">
          <a:extLst>
            <a:ext uri="{FF2B5EF4-FFF2-40B4-BE49-F238E27FC236}">
              <a16:creationId xmlns:a16="http://schemas.microsoft.com/office/drawing/2014/main" id="{00000000-0008-0000-0300-000094000000}"/>
            </a:ext>
          </a:extLst>
        </xdr:cNvPr>
        <xdr:cNvSpPr>
          <a:spLocks noChangeArrowheads="1"/>
        </xdr:cNvSpPr>
      </xdr:nvSpPr>
      <xdr:spPr bwMode="auto">
        <a:xfrm>
          <a:off x="4595339" y="25629042"/>
          <a:ext cx="1282716" cy="502221"/>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clientData/>
  </xdr:twoCellAnchor>
  <xdr:oneCellAnchor>
    <xdr:from>
      <xdr:col>3</xdr:col>
      <xdr:colOff>258455</xdr:colOff>
      <xdr:row>93</xdr:row>
      <xdr:rowOff>100986</xdr:rowOff>
    </xdr:from>
    <xdr:ext cx="239168" cy="264560"/>
    <xdr:sp macro="" textlink="">
      <xdr:nvSpPr>
        <xdr:cNvPr id="149" name="BlokTextu 148">
          <a:extLst>
            <a:ext uri="{FF2B5EF4-FFF2-40B4-BE49-F238E27FC236}">
              <a16:creationId xmlns:a16="http://schemas.microsoft.com/office/drawing/2014/main" id="{00000000-0008-0000-0300-000095000000}"/>
            </a:ext>
          </a:extLst>
        </xdr:cNvPr>
        <xdr:cNvSpPr txBox="1"/>
      </xdr:nvSpPr>
      <xdr:spPr>
        <a:xfrm>
          <a:off x="4358015" y="2575752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oneCellAnchor>
    <xdr:from>
      <xdr:col>3</xdr:col>
      <xdr:colOff>266075</xdr:colOff>
      <xdr:row>90</xdr:row>
      <xdr:rowOff>55266</xdr:rowOff>
    </xdr:from>
    <xdr:ext cx="239168" cy="264560"/>
    <xdr:sp macro="" textlink="">
      <xdr:nvSpPr>
        <xdr:cNvPr id="150" name="BlokTextu 149">
          <a:extLst>
            <a:ext uri="{FF2B5EF4-FFF2-40B4-BE49-F238E27FC236}">
              <a16:creationId xmlns:a16="http://schemas.microsoft.com/office/drawing/2014/main" id="{00000000-0008-0000-0300-000096000000}"/>
            </a:ext>
          </a:extLst>
        </xdr:cNvPr>
        <xdr:cNvSpPr txBox="1"/>
      </xdr:nvSpPr>
      <xdr:spPr>
        <a:xfrm>
          <a:off x="4365635" y="2520888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showGridLines="0" zoomScale="80" zoomScaleNormal="80" workbookViewId="0">
      <selection activeCell="C20" sqref="C20"/>
    </sheetView>
  </sheetViews>
  <sheetFormatPr defaultColWidth="9.140625" defaultRowHeight="12.75" x14ac:dyDescent="0.2"/>
  <cols>
    <col min="1" max="1" width="2.140625" style="4" customWidth="1"/>
    <col min="2" max="2" width="35" style="4" customWidth="1"/>
    <col min="3" max="3" width="9.85546875" style="14" customWidth="1"/>
    <col min="4" max="4" width="21" style="15" customWidth="1"/>
    <col min="5" max="5" width="21.42578125" style="4" customWidth="1"/>
    <col min="6" max="6" width="22.140625" style="4" customWidth="1"/>
    <col min="7" max="7" width="18.28515625" style="4" customWidth="1"/>
    <col min="8" max="8" width="18.7109375" style="4" customWidth="1"/>
    <col min="9" max="9" width="15.7109375" style="4" hidden="1" customWidth="1"/>
    <col min="10" max="10" width="13.28515625" style="4" hidden="1" customWidth="1"/>
    <col min="11" max="11" width="21.28515625" style="4" hidden="1" customWidth="1"/>
    <col min="12" max="18" width="14.28515625" style="4" hidden="1" customWidth="1"/>
    <col min="19" max="20" width="21.42578125" style="4" customWidth="1"/>
    <col min="21" max="21" width="9.42578125" style="4" customWidth="1"/>
    <col min="22" max="22" width="9.140625" style="4" customWidth="1"/>
    <col min="23" max="16384" width="9.140625" style="4"/>
  </cols>
  <sheetData>
    <row r="1" spans="1:23" ht="13.5" thickBot="1" x14ac:dyDescent="0.25"/>
    <row r="2" spans="1:23" ht="46.5" customHeight="1" x14ac:dyDescent="0.2">
      <c r="B2" s="233" t="s">
        <v>34</v>
      </c>
      <c r="C2" s="234"/>
      <c r="D2" s="34" t="s">
        <v>38</v>
      </c>
      <c r="E2" s="35" t="s">
        <v>23</v>
      </c>
    </row>
    <row r="3" spans="1:23" ht="24.75" customHeight="1" x14ac:dyDescent="0.2">
      <c r="B3" s="227" t="s">
        <v>35</v>
      </c>
      <c r="C3" s="228"/>
      <c r="D3" s="45">
        <f>SUM(M11:M13)</f>
        <v>0</v>
      </c>
      <c r="E3" s="36">
        <f>SUM(N11:N13)</f>
        <v>0</v>
      </c>
    </row>
    <row r="4" spans="1:23" ht="24.75" customHeight="1" x14ac:dyDescent="0.2">
      <c r="B4" s="229" t="s">
        <v>36</v>
      </c>
      <c r="C4" s="230"/>
      <c r="D4" s="46">
        <f>SUM(O11:O13)</f>
        <v>0</v>
      </c>
      <c r="E4" s="37">
        <f>SUM(P11:P13)</f>
        <v>0</v>
      </c>
    </row>
    <row r="5" spans="1:23" ht="24.75" customHeight="1" x14ac:dyDescent="0.2">
      <c r="B5" s="231" t="s">
        <v>37</v>
      </c>
      <c r="C5" s="232"/>
      <c r="D5" s="47">
        <f>SUM(K11:K13)</f>
        <v>0</v>
      </c>
      <c r="E5" s="38">
        <f>SUM(L11:L13)</f>
        <v>0</v>
      </c>
    </row>
    <row r="6" spans="1:23" ht="32.25" customHeight="1" thickBot="1" x14ac:dyDescent="0.25">
      <c r="B6" s="39" t="s">
        <v>24</v>
      </c>
      <c r="C6" s="40"/>
      <c r="D6" s="48">
        <f>SUM(Q11:Q13)</f>
        <v>0</v>
      </c>
      <c r="E6" s="41">
        <f>SUM(R11:R13)</f>
        <v>0</v>
      </c>
    </row>
    <row r="8" spans="1:23" s="7" customFormat="1" ht="13.5" thickBot="1" x14ac:dyDescent="0.25">
      <c r="A8" s="8"/>
      <c r="B8" s="262" t="s">
        <v>15</v>
      </c>
      <c r="C8" s="262"/>
      <c r="D8" s="27">
        <v>835</v>
      </c>
      <c r="E8" s="5"/>
      <c r="F8" s="5"/>
      <c r="G8" s="5"/>
      <c r="H8" s="5"/>
      <c r="I8" s="5"/>
      <c r="J8" s="5"/>
      <c r="K8" s="5"/>
      <c r="L8" s="6"/>
      <c r="M8" s="5"/>
      <c r="N8" s="5"/>
      <c r="O8" s="5"/>
      <c r="P8" s="5"/>
      <c r="Q8" s="6"/>
      <c r="R8" s="6"/>
    </row>
    <row r="9" spans="1:23" s="7" customFormat="1" ht="20.25" customHeight="1" x14ac:dyDescent="0.2">
      <c r="A9" s="8"/>
      <c r="B9" s="263" t="s">
        <v>41</v>
      </c>
      <c r="C9" s="264"/>
      <c r="D9" s="264"/>
      <c r="E9" s="265" t="s">
        <v>39</v>
      </c>
      <c r="F9" s="265" t="s">
        <v>40</v>
      </c>
      <c r="G9" s="258" t="s">
        <v>46</v>
      </c>
      <c r="H9" s="260" t="s">
        <v>13</v>
      </c>
      <c r="I9" s="250" t="s">
        <v>13</v>
      </c>
      <c r="J9" s="252" t="s">
        <v>0</v>
      </c>
    </row>
    <row r="10" spans="1:23" s="13" customFormat="1" ht="60" customHeight="1" thickBot="1" x14ac:dyDescent="0.25">
      <c r="A10" s="25"/>
      <c r="B10" s="267" t="s">
        <v>42</v>
      </c>
      <c r="C10" s="268"/>
      <c r="D10" s="28" t="s">
        <v>43</v>
      </c>
      <c r="E10" s="266"/>
      <c r="F10" s="266"/>
      <c r="G10" s="259"/>
      <c r="H10" s="261"/>
      <c r="I10" s="251"/>
      <c r="J10" s="253"/>
      <c r="K10" s="26"/>
      <c r="L10" s="24"/>
      <c r="S10" s="21"/>
    </row>
    <row r="11" spans="1:23" s="18" customFormat="1" x14ac:dyDescent="0.2">
      <c r="A11" s="16"/>
      <c r="B11" s="42" t="s">
        <v>51</v>
      </c>
      <c r="C11" s="31">
        <f>IFERROR(VLOOKUP(B11,vstupy!$B$2:$C$13,2,FALSE),0)</f>
        <v>0</v>
      </c>
      <c r="D11" s="236">
        <v>0</v>
      </c>
      <c r="E11" s="238">
        <v>0</v>
      </c>
      <c r="F11" s="238">
        <v>0</v>
      </c>
      <c r="G11" s="236">
        <v>0</v>
      </c>
      <c r="H11" s="240" t="s">
        <v>50</v>
      </c>
      <c r="I11" s="242">
        <f>VLOOKUP(H11,vstupy!$B$17:$C$27,2,FALSE)</f>
        <v>0</v>
      </c>
      <c r="J11" s="244">
        <f>IF(D11=0,SUM(C11:C13),D11)</f>
        <v>0</v>
      </c>
      <c r="K11" s="246">
        <f>IF(I11&gt;0.9,($D$8/160)*(J11/60)*I11,($D$8/160)*(J11/60)*1)</f>
        <v>0</v>
      </c>
      <c r="L11" s="249">
        <f>K11*G11</f>
        <v>0</v>
      </c>
      <c r="M11" s="254">
        <f>IF(I11&gt;0.9,E11*I11,E11*1)</f>
        <v>0</v>
      </c>
      <c r="N11" s="235">
        <f>M11*G11</f>
        <v>0</v>
      </c>
      <c r="O11" s="254">
        <f>IF(I11&gt;0.9,I11*F11,F11*1)</f>
        <v>0</v>
      </c>
      <c r="P11" s="235">
        <f>O11*G11</f>
        <v>0</v>
      </c>
      <c r="Q11" s="257">
        <f>M11+O11+K11</f>
        <v>0</v>
      </c>
      <c r="R11" s="235">
        <f>L11+N11+P11</f>
        <v>0</v>
      </c>
      <c r="S11" s="17"/>
      <c r="W11" s="19"/>
    </row>
    <row r="12" spans="1:23" s="18" customFormat="1" x14ac:dyDescent="0.2">
      <c r="B12" s="42" t="s">
        <v>51</v>
      </c>
      <c r="C12" s="31">
        <f>IFERROR(VLOOKUP(B12,vstupy!$B$2:$C$12,2,FALSE),0)</f>
        <v>0</v>
      </c>
      <c r="D12" s="236"/>
      <c r="E12" s="238"/>
      <c r="F12" s="238"/>
      <c r="G12" s="236"/>
      <c r="H12" s="240"/>
      <c r="I12" s="242"/>
      <c r="J12" s="244"/>
      <c r="K12" s="247"/>
      <c r="L12" s="249"/>
      <c r="M12" s="255"/>
      <c r="N12" s="235"/>
      <c r="O12" s="255"/>
      <c r="P12" s="235"/>
      <c r="Q12" s="257"/>
      <c r="R12" s="235"/>
    </row>
    <row r="13" spans="1:23" s="18" customFormat="1" ht="13.5" thickBot="1" x14ac:dyDescent="0.25">
      <c r="B13" s="43" t="s">
        <v>51</v>
      </c>
      <c r="C13" s="32">
        <f>IFERROR(VLOOKUP(B13,vstupy!$B$2:$C$12,2,FALSE),0)</f>
        <v>0</v>
      </c>
      <c r="D13" s="237"/>
      <c r="E13" s="239"/>
      <c r="F13" s="239"/>
      <c r="G13" s="237"/>
      <c r="H13" s="241"/>
      <c r="I13" s="243"/>
      <c r="J13" s="245"/>
      <c r="K13" s="248"/>
      <c r="L13" s="249"/>
      <c r="M13" s="256"/>
      <c r="N13" s="235"/>
      <c r="O13" s="256"/>
      <c r="P13" s="235"/>
      <c r="Q13" s="257"/>
      <c r="R13" s="235"/>
      <c r="T13" s="23"/>
    </row>
    <row r="14" spans="1:23" x14ac:dyDescent="0.2">
      <c r="T14" s="22"/>
    </row>
    <row r="20" spans="3:4" x14ac:dyDescent="0.2">
      <c r="D20" s="33"/>
    </row>
    <row r="23" spans="3:4" x14ac:dyDescent="0.2">
      <c r="C23" s="4"/>
      <c r="D23" s="4"/>
    </row>
    <row r="24" spans="3:4" x14ac:dyDescent="0.2">
      <c r="C24" s="4"/>
      <c r="D24" s="4"/>
    </row>
    <row r="25" spans="3:4" x14ac:dyDescent="0.2">
      <c r="C25" s="4"/>
      <c r="D25" s="4"/>
    </row>
    <row r="26" spans="3:4" x14ac:dyDescent="0.2">
      <c r="C26" s="4"/>
      <c r="D26" s="4"/>
    </row>
    <row r="27" spans="3:4" x14ac:dyDescent="0.2">
      <c r="C27" s="4"/>
      <c r="D27" s="4"/>
    </row>
  </sheetData>
  <mergeCells count="28">
    <mergeCell ref="G9:G10"/>
    <mergeCell ref="H9:H10"/>
    <mergeCell ref="B8:C8"/>
    <mergeCell ref="B9:D9"/>
    <mergeCell ref="E9:E10"/>
    <mergeCell ref="F9:F10"/>
    <mergeCell ref="B10:C10"/>
    <mergeCell ref="O11:O13"/>
    <mergeCell ref="P11:P13"/>
    <mergeCell ref="Q11:Q13"/>
    <mergeCell ref="R11:R13"/>
    <mergeCell ref="M11:M13"/>
    <mergeCell ref="B3:C3"/>
    <mergeCell ref="B4:C4"/>
    <mergeCell ref="B5:C5"/>
    <mergeCell ref="B2:C2"/>
    <mergeCell ref="N11:N13"/>
    <mergeCell ref="D11:D13"/>
    <mergeCell ref="E11:E13"/>
    <mergeCell ref="F11:F13"/>
    <mergeCell ref="G11:G13"/>
    <mergeCell ref="H11:H13"/>
    <mergeCell ref="I11:I13"/>
    <mergeCell ref="J11:J13"/>
    <mergeCell ref="K11:K13"/>
    <mergeCell ref="L11:L13"/>
    <mergeCell ref="I9:I10"/>
    <mergeCell ref="J9:J1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vstupy!$B$2:$B$13</xm:f>
          </x14:formula1>
          <xm:sqref>B11:B13</xm:sqref>
        </x14:dataValidation>
        <x14:dataValidation type="list" allowBlank="1" showInputMessage="1" showErrorMessage="1">
          <x14:formula1>
            <xm:f>vstupy!$B$17:$B$27</xm:f>
          </x14:formula1>
          <xm:sqref>H11:H13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175"/>
  <sheetViews>
    <sheetView showGridLines="0" tabSelected="1" zoomScale="80" zoomScaleNormal="80" workbookViewId="0">
      <pane xSplit="2" ySplit="8" topLeftCell="C9" activePane="bottomRight" state="frozen"/>
      <selection pane="topRight" activeCell="C1" sqref="C1"/>
      <selection pane="bottomLeft" activeCell="A8" sqref="A8"/>
      <selection pane="bottomRight" activeCell="V9" sqref="V9:V11"/>
    </sheetView>
  </sheetViews>
  <sheetFormatPr defaultColWidth="9.140625" defaultRowHeight="12.75" x14ac:dyDescent="0.2"/>
  <cols>
    <col min="1" max="1" width="2.140625" style="4" hidden="1" customWidth="1"/>
    <col min="2" max="2" width="7.85546875" style="4" customWidth="1"/>
    <col min="3" max="3" width="38.140625" style="14" customWidth="1"/>
    <col min="4" max="4" width="10.140625" style="14" customWidth="1"/>
    <col min="5" max="5" width="10.85546875" style="14" customWidth="1"/>
    <col min="6" max="6" width="14.28515625" style="96" customWidth="1"/>
    <col min="7" max="7" width="10" style="96" customWidth="1"/>
    <col min="8" max="8" width="24.42578125" style="14" customWidth="1"/>
    <col min="9" max="9" width="10.28515625" style="14" customWidth="1"/>
    <col min="10" max="10" width="0.28515625" style="155" hidden="1" customWidth="1"/>
    <col min="11" max="11" width="15.85546875" style="14" customWidth="1"/>
    <col min="12" max="12" width="13" style="155" hidden="1" customWidth="1"/>
    <col min="13" max="13" width="16" style="96" customWidth="1"/>
    <col min="14" max="14" width="27.7109375" style="14" customWidth="1"/>
    <col min="15" max="15" width="15.5703125" style="14" customWidth="1"/>
    <col min="16" max="16" width="10.85546875" style="4" customWidth="1"/>
    <col min="17" max="17" width="13" style="4" customWidth="1"/>
    <col min="18" max="18" width="13.42578125" style="4" hidden="1" customWidth="1"/>
    <col min="19" max="19" width="13.140625" style="14" customWidth="1"/>
    <col min="20" max="20" width="24.140625" style="15" customWidth="1"/>
    <col min="21" max="21" width="7.7109375" style="4" customWidth="1"/>
    <col min="22" max="22" width="20.85546875" style="4" customWidth="1"/>
    <col min="23" max="63" width="20.85546875" style="162" hidden="1" customWidth="1"/>
    <col min="64" max="64" width="20.85546875" style="163" hidden="1" customWidth="1"/>
    <col min="65" max="82" width="20.85546875" style="162" hidden="1" customWidth="1"/>
    <col min="83" max="83" width="14.85546875" style="4" customWidth="1"/>
    <col min="84" max="16384" width="9.140625" style="4"/>
  </cols>
  <sheetData>
    <row r="1" spans="1:82" ht="8.25" customHeight="1" x14ac:dyDescent="0.2"/>
    <row r="2" spans="1:82" ht="31.5" customHeight="1" x14ac:dyDescent="0.2">
      <c r="H2" s="96"/>
      <c r="I2" s="96"/>
    </row>
    <row r="3" spans="1:82" ht="20.25" x14ac:dyDescent="0.3">
      <c r="B3" s="93"/>
      <c r="C3" s="93" t="s">
        <v>112</v>
      </c>
      <c r="H3" s="96"/>
      <c r="I3" s="96"/>
      <c r="L3" s="161"/>
      <c r="BL3" s="164"/>
    </row>
    <row r="4" spans="1:82" ht="15" x14ac:dyDescent="0.2">
      <c r="C4" s="4" t="s">
        <v>195</v>
      </c>
      <c r="H4" s="96"/>
      <c r="I4" s="96"/>
      <c r="M4" s="120"/>
      <c r="N4" s="4"/>
      <c r="O4" s="4"/>
      <c r="S4" s="4"/>
      <c r="T4" s="4"/>
      <c r="BL4" s="164"/>
    </row>
    <row r="5" spans="1:82" s="7" customFormat="1" ht="12.75" customHeight="1" thickBot="1" x14ac:dyDescent="0.25">
      <c r="A5" s="8"/>
      <c r="B5" s="262"/>
      <c r="C5" s="262"/>
      <c r="D5" s="125"/>
      <c r="E5" s="78"/>
      <c r="F5" s="95"/>
      <c r="G5" s="119"/>
      <c r="H5" s="78"/>
      <c r="I5" s="78"/>
      <c r="J5" s="156"/>
      <c r="K5" s="139"/>
      <c r="L5" s="156"/>
      <c r="M5" s="119"/>
      <c r="N5" s="78"/>
      <c r="O5" s="78"/>
      <c r="P5" s="5"/>
      <c r="Q5" s="5"/>
      <c r="R5" s="5"/>
      <c r="S5" s="78"/>
      <c r="T5" s="27"/>
      <c r="U5" s="5"/>
      <c r="V5" s="5"/>
      <c r="W5" s="165"/>
      <c r="X5" s="165"/>
      <c r="Y5" s="165"/>
      <c r="Z5" s="165"/>
      <c r="AA5" s="165"/>
      <c r="AB5" s="166"/>
      <c r="AC5" s="166"/>
      <c r="AD5" s="165"/>
      <c r="AE5" s="165"/>
      <c r="AF5" s="165"/>
      <c r="AG5" s="165"/>
      <c r="AH5" s="165"/>
      <c r="AI5" s="165"/>
      <c r="AJ5" s="166"/>
      <c r="AK5" s="166"/>
      <c r="AL5" s="165"/>
      <c r="AM5" s="165"/>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7"/>
      <c r="BL5" s="168"/>
      <c r="BM5" s="167"/>
      <c r="BN5" s="167"/>
      <c r="BO5" s="167"/>
      <c r="BP5" s="167"/>
      <c r="BQ5" s="167"/>
      <c r="BR5" s="167"/>
      <c r="BS5" s="167"/>
      <c r="BT5" s="167"/>
      <c r="BU5" s="167"/>
      <c r="BV5" s="167"/>
      <c r="BW5" s="167"/>
      <c r="BX5" s="167"/>
      <c r="BY5" s="167"/>
      <c r="BZ5" s="167"/>
      <c r="CA5" s="167"/>
      <c r="CB5" s="167"/>
      <c r="CC5" s="167"/>
      <c r="CD5" s="167"/>
    </row>
    <row r="6" spans="1:82" s="7" customFormat="1" ht="15.75" customHeight="1" thickBot="1" x14ac:dyDescent="0.25">
      <c r="A6" s="8"/>
      <c r="B6" s="103"/>
      <c r="C6" s="322" t="s">
        <v>209</v>
      </c>
      <c r="D6" s="322"/>
      <c r="E6" s="323"/>
      <c r="F6" s="323"/>
      <c r="G6" s="138">
        <v>1637.25</v>
      </c>
      <c r="H6" s="104"/>
      <c r="I6" s="104"/>
      <c r="J6" s="157"/>
      <c r="K6" s="104"/>
      <c r="L6" s="157"/>
      <c r="M6" s="13"/>
      <c r="N6" s="326" t="s">
        <v>155</v>
      </c>
      <c r="O6" s="326"/>
      <c r="P6" s="326"/>
      <c r="Q6" s="326"/>
      <c r="R6" s="326"/>
      <c r="S6" s="326"/>
      <c r="T6" s="326"/>
      <c r="U6" s="326"/>
      <c r="V6" s="326"/>
      <c r="W6" s="165"/>
      <c r="X6" s="329"/>
      <c r="Y6" s="329"/>
      <c r="Z6" s="329"/>
      <c r="AA6" s="329"/>
      <c r="AB6" s="166"/>
      <c r="AC6" s="166"/>
      <c r="AD6" s="165"/>
      <c r="AE6" s="165"/>
      <c r="AF6" s="337" t="s">
        <v>85</v>
      </c>
      <c r="AG6" s="338"/>
      <c r="AH6" s="338"/>
      <c r="AI6" s="338"/>
      <c r="AJ6" s="338"/>
      <c r="AK6" s="338"/>
      <c r="AL6" s="338"/>
      <c r="AM6" s="339"/>
      <c r="AN6" s="340" t="s">
        <v>196</v>
      </c>
      <c r="AO6" s="341"/>
      <c r="AP6" s="341"/>
      <c r="AQ6" s="341"/>
      <c r="AR6" s="341"/>
      <c r="AS6" s="341"/>
      <c r="AT6" s="341"/>
      <c r="AU6" s="342"/>
      <c r="AV6" s="345" t="s">
        <v>86</v>
      </c>
      <c r="AW6" s="346"/>
      <c r="AX6" s="346"/>
      <c r="AY6" s="346"/>
      <c r="AZ6" s="346"/>
      <c r="BA6" s="346"/>
      <c r="BB6" s="346"/>
      <c r="BC6" s="347"/>
      <c r="BD6" s="345" t="s">
        <v>197</v>
      </c>
      <c r="BE6" s="346"/>
      <c r="BF6" s="346"/>
      <c r="BG6" s="346"/>
      <c r="BH6" s="346"/>
      <c r="BI6" s="346"/>
      <c r="BJ6" s="346"/>
      <c r="BK6" s="347"/>
      <c r="BL6" s="105"/>
      <c r="BM6" s="345" t="s">
        <v>130</v>
      </c>
      <c r="BN6" s="346"/>
      <c r="BO6" s="346"/>
      <c r="BP6" s="346"/>
      <c r="BQ6" s="346"/>
      <c r="BR6" s="346"/>
      <c r="BS6" s="346"/>
      <c r="BT6" s="347"/>
      <c r="BU6" s="345" t="s">
        <v>131</v>
      </c>
      <c r="BV6" s="346"/>
      <c r="BW6" s="346"/>
      <c r="BX6" s="346"/>
      <c r="BY6" s="346"/>
      <c r="BZ6" s="346"/>
      <c r="CA6" s="346"/>
      <c r="CB6" s="347"/>
      <c r="CC6" s="165"/>
      <c r="CD6" s="167"/>
    </row>
    <row r="7" spans="1:82" s="7" customFormat="1" ht="72.75" customHeight="1" x14ac:dyDescent="0.2">
      <c r="A7" s="8"/>
      <c r="B7" s="292" t="s">
        <v>97</v>
      </c>
      <c r="C7" s="271" t="s">
        <v>175</v>
      </c>
      <c r="D7" s="271" t="s">
        <v>158</v>
      </c>
      <c r="E7" s="271" t="s">
        <v>140</v>
      </c>
      <c r="F7" s="271" t="s">
        <v>141</v>
      </c>
      <c r="G7" s="271" t="s">
        <v>159</v>
      </c>
      <c r="H7" s="271" t="s">
        <v>102</v>
      </c>
      <c r="I7" s="271" t="s">
        <v>193</v>
      </c>
      <c r="J7" s="158" t="s">
        <v>129</v>
      </c>
      <c r="K7" s="271" t="s">
        <v>194</v>
      </c>
      <c r="L7" s="158" t="s">
        <v>176</v>
      </c>
      <c r="M7" s="271" t="s">
        <v>202</v>
      </c>
      <c r="N7" s="271" t="s">
        <v>139</v>
      </c>
      <c r="O7" s="271"/>
      <c r="P7" s="293" t="s">
        <v>187</v>
      </c>
      <c r="Q7" s="293"/>
      <c r="R7" s="216"/>
      <c r="S7" s="293" t="s">
        <v>212</v>
      </c>
      <c r="T7" s="293"/>
      <c r="U7" s="293"/>
      <c r="V7" s="293"/>
      <c r="W7" s="294" t="s">
        <v>205</v>
      </c>
      <c r="X7" s="319" t="s">
        <v>203</v>
      </c>
      <c r="Y7" s="299"/>
      <c r="Z7" s="298" t="s">
        <v>204</v>
      </c>
      <c r="AA7" s="299"/>
      <c r="AB7" s="289" t="s">
        <v>111</v>
      </c>
      <c r="AC7" s="288"/>
      <c r="AD7" s="296" t="s">
        <v>110</v>
      </c>
      <c r="AE7" s="297"/>
      <c r="AF7" s="287" t="s">
        <v>203</v>
      </c>
      <c r="AG7" s="288"/>
      <c r="AH7" s="288" t="s">
        <v>204</v>
      </c>
      <c r="AI7" s="288"/>
      <c r="AJ7" s="289" t="s">
        <v>138</v>
      </c>
      <c r="AK7" s="288"/>
      <c r="AL7" s="332" t="s">
        <v>137</v>
      </c>
      <c r="AM7" s="333"/>
      <c r="AN7" s="308" t="s">
        <v>203</v>
      </c>
      <c r="AO7" s="309"/>
      <c r="AP7" s="309" t="s">
        <v>204</v>
      </c>
      <c r="AQ7" s="309"/>
      <c r="AR7" s="310" t="s">
        <v>138</v>
      </c>
      <c r="AS7" s="310"/>
      <c r="AT7" s="343" t="s">
        <v>137</v>
      </c>
      <c r="AU7" s="344"/>
      <c r="AV7" s="287" t="s">
        <v>203</v>
      </c>
      <c r="AW7" s="288"/>
      <c r="AX7" s="288" t="s">
        <v>204</v>
      </c>
      <c r="AY7" s="288"/>
      <c r="AZ7" s="289" t="s">
        <v>138</v>
      </c>
      <c r="BA7" s="288"/>
      <c r="BB7" s="332" t="s">
        <v>137</v>
      </c>
      <c r="BC7" s="333"/>
      <c r="BD7" s="287" t="s">
        <v>203</v>
      </c>
      <c r="BE7" s="288"/>
      <c r="BF7" s="288" t="s">
        <v>204</v>
      </c>
      <c r="BG7" s="288"/>
      <c r="BH7" s="289" t="s">
        <v>138</v>
      </c>
      <c r="BI7" s="288"/>
      <c r="BJ7" s="332" t="s">
        <v>137</v>
      </c>
      <c r="BK7" s="333"/>
      <c r="BL7" s="330" t="s">
        <v>136</v>
      </c>
      <c r="BM7" s="287" t="s">
        <v>203</v>
      </c>
      <c r="BN7" s="288"/>
      <c r="BO7" s="288" t="s">
        <v>204</v>
      </c>
      <c r="BP7" s="288"/>
      <c r="BQ7" s="289" t="s">
        <v>138</v>
      </c>
      <c r="BR7" s="288"/>
      <c r="BS7" s="332" t="s">
        <v>137</v>
      </c>
      <c r="BT7" s="297"/>
      <c r="BU7" s="287" t="s">
        <v>203</v>
      </c>
      <c r="BV7" s="288"/>
      <c r="BW7" s="288" t="s">
        <v>204</v>
      </c>
      <c r="BX7" s="288"/>
      <c r="BY7" s="289" t="s">
        <v>138</v>
      </c>
      <c r="BZ7" s="288"/>
      <c r="CA7" s="332" t="s">
        <v>137</v>
      </c>
      <c r="CB7" s="297"/>
      <c r="CC7" s="287" t="s">
        <v>132</v>
      </c>
      <c r="CD7" s="328"/>
    </row>
    <row r="8" spans="1:82" s="13" customFormat="1" ht="79.900000000000006" customHeight="1" thickBot="1" x14ac:dyDescent="0.25">
      <c r="A8" s="25"/>
      <c r="B8" s="292"/>
      <c r="C8" s="271"/>
      <c r="D8" s="271"/>
      <c r="E8" s="271"/>
      <c r="F8" s="271"/>
      <c r="G8" s="271"/>
      <c r="H8" s="271"/>
      <c r="I8" s="271"/>
      <c r="J8" s="159" t="s">
        <v>185</v>
      </c>
      <c r="K8" s="271"/>
      <c r="L8" s="159" t="s">
        <v>185</v>
      </c>
      <c r="M8" s="271"/>
      <c r="N8" s="215" t="s">
        <v>188</v>
      </c>
      <c r="O8" s="215" t="s">
        <v>189</v>
      </c>
      <c r="P8" s="154" t="s">
        <v>103</v>
      </c>
      <c r="Q8" s="154" t="s">
        <v>13</v>
      </c>
      <c r="R8" s="154" t="s">
        <v>13</v>
      </c>
      <c r="S8" s="216" t="s">
        <v>190</v>
      </c>
      <c r="T8" s="293" t="s">
        <v>191</v>
      </c>
      <c r="U8" s="293"/>
      <c r="V8" s="216" t="s">
        <v>13</v>
      </c>
      <c r="W8" s="295"/>
      <c r="X8" s="169" t="s">
        <v>44</v>
      </c>
      <c r="Y8" s="170" t="s">
        <v>45</v>
      </c>
      <c r="Z8" s="171" t="s">
        <v>44</v>
      </c>
      <c r="AA8" s="170" t="s">
        <v>45</v>
      </c>
      <c r="AB8" s="171" t="s">
        <v>44</v>
      </c>
      <c r="AC8" s="170" t="s">
        <v>45</v>
      </c>
      <c r="AD8" s="172" t="s">
        <v>44</v>
      </c>
      <c r="AE8" s="173" t="s">
        <v>45</v>
      </c>
      <c r="AF8" s="169" t="s">
        <v>44</v>
      </c>
      <c r="AG8" s="170" t="s">
        <v>45</v>
      </c>
      <c r="AH8" s="171" t="s">
        <v>44</v>
      </c>
      <c r="AI8" s="170" t="s">
        <v>45</v>
      </c>
      <c r="AJ8" s="171" t="s">
        <v>44</v>
      </c>
      <c r="AK8" s="170" t="s">
        <v>45</v>
      </c>
      <c r="AL8" s="172" t="s">
        <v>44</v>
      </c>
      <c r="AM8" s="174" t="s">
        <v>45</v>
      </c>
      <c r="AN8" s="169" t="s">
        <v>44</v>
      </c>
      <c r="AO8" s="170" t="s">
        <v>45</v>
      </c>
      <c r="AP8" s="171" t="s">
        <v>44</v>
      </c>
      <c r="AQ8" s="170" t="s">
        <v>45</v>
      </c>
      <c r="AR8" s="171" t="s">
        <v>44</v>
      </c>
      <c r="AS8" s="170" t="s">
        <v>45</v>
      </c>
      <c r="AT8" s="172" t="s">
        <v>44</v>
      </c>
      <c r="AU8" s="173" t="s">
        <v>45</v>
      </c>
      <c r="AV8" s="175" t="s">
        <v>44</v>
      </c>
      <c r="AW8" s="176" t="s">
        <v>167</v>
      </c>
      <c r="AX8" s="176" t="s">
        <v>44</v>
      </c>
      <c r="AY8" s="177" t="s">
        <v>45</v>
      </c>
      <c r="AZ8" s="176" t="s">
        <v>44</v>
      </c>
      <c r="BA8" s="177" t="s">
        <v>45</v>
      </c>
      <c r="BB8" s="178" t="s">
        <v>44</v>
      </c>
      <c r="BC8" s="179" t="s">
        <v>45</v>
      </c>
      <c r="BD8" s="180" t="s">
        <v>44</v>
      </c>
      <c r="BE8" s="181" t="s">
        <v>167</v>
      </c>
      <c r="BF8" s="182" t="s">
        <v>44</v>
      </c>
      <c r="BG8" s="181" t="s">
        <v>45</v>
      </c>
      <c r="BH8" s="182" t="s">
        <v>44</v>
      </c>
      <c r="BI8" s="181" t="s">
        <v>45</v>
      </c>
      <c r="BJ8" s="183" t="s">
        <v>44</v>
      </c>
      <c r="BK8" s="184" t="s">
        <v>45</v>
      </c>
      <c r="BL8" s="331"/>
      <c r="BM8" s="185" t="s">
        <v>44</v>
      </c>
      <c r="BN8" s="177" t="s">
        <v>45</v>
      </c>
      <c r="BO8" s="176" t="s">
        <v>44</v>
      </c>
      <c r="BP8" s="177" t="s">
        <v>45</v>
      </c>
      <c r="BQ8" s="176" t="s">
        <v>44</v>
      </c>
      <c r="BR8" s="177" t="s">
        <v>45</v>
      </c>
      <c r="BS8" s="178" t="s">
        <v>44</v>
      </c>
      <c r="BT8" s="186" t="s">
        <v>45</v>
      </c>
      <c r="BU8" s="185" t="s">
        <v>44</v>
      </c>
      <c r="BV8" s="177" t="s">
        <v>45</v>
      </c>
      <c r="BW8" s="176" t="s">
        <v>44</v>
      </c>
      <c r="BX8" s="177" t="s">
        <v>45</v>
      </c>
      <c r="BY8" s="176" t="s">
        <v>44</v>
      </c>
      <c r="BZ8" s="177" t="s">
        <v>45</v>
      </c>
      <c r="CA8" s="178" t="s">
        <v>44</v>
      </c>
      <c r="CB8" s="186" t="s">
        <v>45</v>
      </c>
      <c r="CC8" s="187" t="s">
        <v>133</v>
      </c>
      <c r="CD8" s="188" t="s">
        <v>132</v>
      </c>
    </row>
    <row r="9" spans="1:82" s="18" customFormat="1" ht="12.6" customHeight="1" x14ac:dyDescent="0.2">
      <c r="A9" s="16"/>
      <c r="B9" s="285">
        <v>1</v>
      </c>
      <c r="C9" s="270" t="s">
        <v>213</v>
      </c>
      <c r="D9" s="269" t="s">
        <v>214</v>
      </c>
      <c r="E9" s="269" t="s">
        <v>215</v>
      </c>
      <c r="F9" s="269" t="s">
        <v>182</v>
      </c>
      <c r="G9" s="284">
        <v>44835</v>
      </c>
      <c r="H9" s="269" t="s">
        <v>216</v>
      </c>
      <c r="I9" s="324">
        <v>971</v>
      </c>
      <c r="J9" s="321">
        <f t="shared" ref="J9" si="0">IF(I9="N",0,I9)</f>
        <v>971</v>
      </c>
      <c r="K9" s="272" t="s">
        <v>217</v>
      </c>
      <c r="L9" s="273">
        <f t="shared" ref="L9:L12" si="1">IF(K9="N",0,K9)</f>
        <v>0</v>
      </c>
      <c r="M9" s="269" t="s">
        <v>218</v>
      </c>
      <c r="N9" s="283"/>
      <c r="O9" s="320"/>
      <c r="P9" s="283"/>
      <c r="Q9" s="286" t="s">
        <v>50</v>
      </c>
      <c r="R9" s="300">
        <f>VLOOKUP(Q9,vstupy!$B$17:$C$27,2,FALSE)</f>
        <v>0</v>
      </c>
      <c r="S9" s="283"/>
      <c r="T9" s="153" t="s">
        <v>22</v>
      </c>
      <c r="U9" s="218">
        <f>IFERROR(VLOOKUP(T9,vstupy!$B$2:$C$13,2,FALSE),0)</f>
        <v>60</v>
      </c>
      <c r="V9" s="286" t="s">
        <v>3</v>
      </c>
      <c r="W9" s="279">
        <f>VLOOKUP(V9,vstupy!$B$17:$C$27,2,FALSE)</f>
        <v>1</v>
      </c>
      <c r="X9" s="281">
        <f>IFERROR(IF(J9=0,"N",N9/I9),0)</f>
        <v>0</v>
      </c>
      <c r="Y9" s="276">
        <f>N9</f>
        <v>0</v>
      </c>
      <c r="Z9" s="276">
        <f>IFERROR(IF(J9=0,"N",O9/I9),0)</f>
        <v>0</v>
      </c>
      <c r="AA9" s="276">
        <f>O9</f>
        <v>0</v>
      </c>
      <c r="AB9" s="276">
        <f>P9*R9</f>
        <v>0</v>
      </c>
      <c r="AC9" s="276">
        <f t="shared" ref="AC9" si="2">IFERROR(AB9*J9,0)</f>
        <v>0</v>
      </c>
      <c r="AD9" s="276">
        <f>IF(S9&gt;0,IF(W9&gt;0,($G$6/160)*(S9/60)*W9,0),IF(W9&gt;0,($G$6/160)*((U9+U10+U11)/60)*W9,0))</f>
        <v>78.451562499999994</v>
      </c>
      <c r="AE9" s="274">
        <f t="shared" ref="AE9" si="3">IFERROR(AD9*J9,0)</f>
        <v>76176.467187499991</v>
      </c>
      <c r="AF9" s="290">
        <f t="shared" ref="AF9:AM9" si="4">IF($M9="In (zvyšuje náklady)",X9,0)</f>
        <v>0</v>
      </c>
      <c r="AG9" s="302">
        <f t="shared" si="4"/>
        <v>0</v>
      </c>
      <c r="AH9" s="302">
        <f t="shared" si="4"/>
        <v>0</v>
      </c>
      <c r="AI9" s="302">
        <f t="shared" si="4"/>
        <v>0</v>
      </c>
      <c r="AJ9" s="302">
        <f t="shared" si="4"/>
        <v>0</v>
      </c>
      <c r="AK9" s="302">
        <f t="shared" si="4"/>
        <v>0</v>
      </c>
      <c r="AL9" s="302">
        <f t="shared" si="4"/>
        <v>0</v>
      </c>
      <c r="AM9" s="334">
        <f t="shared" si="4"/>
        <v>0</v>
      </c>
      <c r="AN9" s="311">
        <f>IF($M9="In (zvyšuje náklady)",0,X9)</f>
        <v>0</v>
      </c>
      <c r="AO9" s="306">
        <f t="shared" ref="AO9:AT9" si="5">IF($M9="In (zvyšuje náklady)",0,Y9)</f>
        <v>0</v>
      </c>
      <c r="AP9" s="306">
        <f t="shared" si="5"/>
        <v>0</v>
      </c>
      <c r="AQ9" s="306">
        <f t="shared" si="5"/>
        <v>0</v>
      </c>
      <c r="AR9" s="306">
        <f t="shared" si="5"/>
        <v>0</v>
      </c>
      <c r="AS9" s="306">
        <f t="shared" si="5"/>
        <v>0</v>
      </c>
      <c r="AT9" s="306">
        <f t="shared" si="5"/>
        <v>78.451562499999994</v>
      </c>
      <c r="AU9" s="335">
        <f>IF($M9="In (zvyšuje náklady)",0,AE9)</f>
        <v>76176.467187499991</v>
      </c>
      <c r="AV9" s="290">
        <f>IF($L9&gt;0,AF9,0)</f>
        <v>0</v>
      </c>
      <c r="AW9" s="302">
        <f>IF($L9&gt;0,$L9*AV9,0)</f>
        <v>0</v>
      </c>
      <c r="AX9" s="302">
        <f>IF($L9&gt;0,AH9,0)</f>
        <v>0</v>
      </c>
      <c r="AY9" s="302">
        <f>IF($L9&gt;0,$L9*AX9,0)</f>
        <v>0</v>
      </c>
      <c r="AZ9" s="302">
        <f>IF($L9&gt;0,AJ9,0)</f>
        <v>0</v>
      </c>
      <c r="BA9" s="302">
        <f>IF($L9&gt;0,$L9*AZ9,0)</f>
        <v>0</v>
      </c>
      <c r="BB9" s="302">
        <f>IF($L9&gt;0,AL9,0)</f>
        <v>0</v>
      </c>
      <c r="BC9" s="334">
        <f>IF($L9&gt;0,$L9*BB9,0)</f>
        <v>0</v>
      </c>
      <c r="BD9" s="290">
        <f>IF($L9&gt;0,AN9,0)</f>
        <v>0</v>
      </c>
      <c r="BE9" s="312">
        <f>IF($L9&gt;0,$L9*BD9,0)</f>
        <v>0</v>
      </c>
      <c r="BF9" s="302">
        <f>IF($L9&gt;0,AP9,0)</f>
        <v>0</v>
      </c>
      <c r="BG9" s="312">
        <f>IF($L9&gt;0,$L9*BF9,0)</f>
        <v>0</v>
      </c>
      <c r="BH9" s="302">
        <f>IF($L9&gt;0,AR9,0)</f>
        <v>0</v>
      </c>
      <c r="BI9" s="302">
        <f>IF($L9&gt;0,$L9*BH9,0)</f>
        <v>0</v>
      </c>
      <c r="BJ9" s="302">
        <f>IF($L9&gt;0,AT9,0)</f>
        <v>0</v>
      </c>
      <c r="BK9" s="334">
        <f>IF($L9&gt;0,$L9*BJ9,0)</f>
        <v>0</v>
      </c>
      <c r="BL9" s="315">
        <f>IF(F9=vstupy!F$6,"1",0)</f>
        <v>0</v>
      </c>
      <c r="BM9" s="290">
        <f>IF($BL9="1",AF9,0)</f>
        <v>0</v>
      </c>
      <c r="BN9" s="302">
        <f t="shared" ref="BN9:BT9" si="6">IF($BL9="1",AG9,0)</f>
        <v>0</v>
      </c>
      <c r="BO9" s="302">
        <f t="shared" si="6"/>
        <v>0</v>
      </c>
      <c r="BP9" s="302">
        <f t="shared" si="6"/>
        <v>0</v>
      </c>
      <c r="BQ9" s="302">
        <f t="shared" si="6"/>
        <v>0</v>
      </c>
      <c r="BR9" s="302">
        <f t="shared" si="6"/>
        <v>0</v>
      </c>
      <c r="BS9" s="302">
        <f t="shared" si="6"/>
        <v>0</v>
      </c>
      <c r="BT9" s="334">
        <f t="shared" si="6"/>
        <v>0</v>
      </c>
      <c r="BU9" s="290">
        <f>IF($BL9="1",AN9,0)</f>
        <v>0</v>
      </c>
      <c r="BV9" s="311">
        <f t="shared" ref="BV9:CB9" si="7">IF($BL9="1",AO9,0)</f>
        <v>0</v>
      </c>
      <c r="BW9" s="311">
        <f t="shared" si="7"/>
        <v>0</v>
      </c>
      <c r="BX9" s="311">
        <f t="shared" si="7"/>
        <v>0</v>
      </c>
      <c r="BY9" s="311">
        <f t="shared" si="7"/>
        <v>0</v>
      </c>
      <c r="BZ9" s="311">
        <f t="shared" si="7"/>
        <v>0</v>
      </c>
      <c r="CA9" s="311">
        <f t="shared" si="7"/>
        <v>0</v>
      </c>
      <c r="CB9" s="348">
        <f t="shared" si="7"/>
        <v>0</v>
      </c>
      <c r="CC9" s="318">
        <f>IFERROR(IF($X9="N/A",Z9+AB9+AD9,X9+Z9+AB9+AD9),0)</f>
        <v>78.451562499999994</v>
      </c>
      <c r="CD9" s="327">
        <f>Y9+AA9+AC9+AE9</f>
        <v>76176.467187499991</v>
      </c>
    </row>
    <row r="10" spans="1:82" s="18" customFormat="1" ht="12.6" customHeight="1" x14ac:dyDescent="0.2">
      <c r="B10" s="285"/>
      <c r="C10" s="270"/>
      <c r="D10" s="269"/>
      <c r="E10" s="269"/>
      <c r="F10" s="269"/>
      <c r="G10" s="284"/>
      <c r="H10" s="269"/>
      <c r="I10" s="324"/>
      <c r="J10" s="321"/>
      <c r="K10" s="272"/>
      <c r="L10" s="273"/>
      <c r="M10" s="269"/>
      <c r="N10" s="283"/>
      <c r="O10" s="320"/>
      <c r="P10" s="283"/>
      <c r="Q10" s="286"/>
      <c r="R10" s="300"/>
      <c r="S10" s="283"/>
      <c r="T10" s="153" t="s">
        <v>16</v>
      </c>
      <c r="U10" s="218">
        <f>IFERROR(VLOOKUP(T10,vstupy!$B$2:$C$12,2,FALSE),0)</f>
        <v>300</v>
      </c>
      <c r="V10" s="286"/>
      <c r="W10" s="280"/>
      <c r="X10" s="281"/>
      <c r="Y10" s="277"/>
      <c r="Z10" s="277"/>
      <c r="AA10" s="277"/>
      <c r="AB10" s="277"/>
      <c r="AC10" s="277"/>
      <c r="AD10" s="277"/>
      <c r="AE10" s="275"/>
      <c r="AF10" s="291"/>
      <c r="AG10" s="303"/>
      <c r="AH10" s="303"/>
      <c r="AI10" s="303"/>
      <c r="AJ10" s="303"/>
      <c r="AK10" s="303"/>
      <c r="AL10" s="303"/>
      <c r="AM10" s="314"/>
      <c r="AN10" s="307"/>
      <c r="AO10" s="307"/>
      <c r="AP10" s="307"/>
      <c r="AQ10" s="307"/>
      <c r="AR10" s="307"/>
      <c r="AS10" s="307"/>
      <c r="AT10" s="307"/>
      <c r="AU10" s="336"/>
      <c r="AV10" s="291"/>
      <c r="AW10" s="303"/>
      <c r="AX10" s="303"/>
      <c r="AY10" s="303"/>
      <c r="AZ10" s="303"/>
      <c r="BA10" s="303"/>
      <c r="BB10" s="303"/>
      <c r="BC10" s="314"/>
      <c r="BD10" s="291"/>
      <c r="BE10" s="313"/>
      <c r="BF10" s="303"/>
      <c r="BG10" s="313"/>
      <c r="BH10" s="303"/>
      <c r="BI10" s="303"/>
      <c r="BJ10" s="303"/>
      <c r="BK10" s="314"/>
      <c r="BL10" s="315"/>
      <c r="BM10" s="291"/>
      <c r="BN10" s="303"/>
      <c r="BO10" s="303"/>
      <c r="BP10" s="303"/>
      <c r="BQ10" s="303"/>
      <c r="BR10" s="303"/>
      <c r="BS10" s="303"/>
      <c r="BT10" s="314"/>
      <c r="BU10" s="291"/>
      <c r="BV10" s="307"/>
      <c r="BW10" s="307"/>
      <c r="BX10" s="307"/>
      <c r="BY10" s="307"/>
      <c r="BZ10" s="307"/>
      <c r="CA10" s="307"/>
      <c r="CB10" s="349"/>
      <c r="CC10" s="291"/>
      <c r="CD10" s="314"/>
    </row>
    <row r="11" spans="1:82" s="18" customFormat="1" ht="12.6" customHeight="1" x14ac:dyDescent="0.2">
      <c r="B11" s="285"/>
      <c r="C11" s="270"/>
      <c r="D11" s="269"/>
      <c r="E11" s="269"/>
      <c r="F11" s="269"/>
      <c r="G11" s="284"/>
      <c r="H11" s="269"/>
      <c r="I11" s="324"/>
      <c r="J11" s="321"/>
      <c r="K11" s="272"/>
      <c r="L11" s="273"/>
      <c r="M11" s="269"/>
      <c r="N11" s="283"/>
      <c r="O11" s="320"/>
      <c r="P11" s="283"/>
      <c r="Q11" s="286"/>
      <c r="R11" s="300"/>
      <c r="S11" s="283"/>
      <c r="T11" s="153" t="s">
        <v>18</v>
      </c>
      <c r="U11" s="218">
        <f>IFERROR(VLOOKUP(T11,vstupy!$B$2:$C$12,2,FALSE),0)</f>
        <v>100</v>
      </c>
      <c r="V11" s="286"/>
      <c r="W11" s="280"/>
      <c r="X11" s="282"/>
      <c r="Y11" s="277"/>
      <c r="Z11" s="277"/>
      <c r="AA11" s="277"/>
      <c r="AB11" s="277"/>
      <c r="AC11" s="277"/>
      <c r="AD11" s="277"/>
      <c r="AE11" s="275"/>
      <c r="AF11" s="291"/>
      <c r="AG11" s="303"/>
      <c r="AH11" s="303"/>
      <c r="AI11" s="303"/>
      <c r="AJ11" s="303"/>
      <c r="AK11" s="303"/>
      <c r="AL11" s="303"/>
      <c r="AM11" s="314"/>
      <c r="AN11" s="307"/>
      <c r="AO11" s="307"/>
      <c r="AP11" s="307"/>
      <c r="AQ11" s="307"/>
      <c r="AR11" s="307"/>
      <c r="AS11" s="307"/>
      <c r="AT11" s="307"/>
      <c r="AU11" s="336"/>
      <c r="AV11" s="291"/>
      <c r="AW11" s="303"/>
      <c r="AX11" s="303"/>
      <c r="AY11" s="303"/>
      <c r="AZ11" s="303"/>
      <c r="BA11" s="303"/>
      <c r="BB11" s="303"/>
      <c r="BC11" s="314"/>
      <c r="BD11" s="291"/>
      <c r="BE11" s="313"/>
      <c r="BF11" s="303"/>
      <c r="BG11" s="313"/>
      <c r="BH11" s="303"/>
      <c r="BI11" s="303"/>
      <c r="BJ11" s="303"/>
      <c r="BK11" s="314"/>
      <c r="BL11" s="315"/>
      <c r="BM11" s="291"/>
      <c r="BN11" s="303"/>
      <c r="BO11" s="303"/>
      <c r="BP11" s="303"/>
      <c r="BQ11" s="303"/>
      <c r="BR11" s="303"/>
      <c r="BS11" s="303"/>
      <c r="BT11" s="314"/>
      <c r="BU11" s="291"/>
      <c r="BV11" s="307"/>
      <c r="BW11" s="307"/>
      <c r="BX11" s="307"/>
      <c r="BY11" s="307"/>
      <c r="BZ11" s="307"/>
      <c r="CA11" s="307"/>
      <c r="CB11" s="349"/>
      <c r="CC11" s="291"/>
      <c r="CD11" s="314"/>
    </row>
    <row r="12" spans="1:82" s="20" customFormat="1" ht="12.6" customHeight="1" x14ac:dyDescent="0.2">
      <c r="B12" s="285">
        <v>2</v>
      </c>
      <c r="C12" s="270"/>
      <c r="D12" s="269"/>
      <c r="E12" s="269"/>
      <c r="F12" s="269" t="s">
        <v>177</v>
      </c>
      <c r="G12" s="284"/>
      <c r="H12" s="269"/>
      <c r="I12" s="272"/>
      <c r="J12" s="321">
        <f t="shared" ref="J12" si="8">IF(I12="N",0,I12)</f>
        <v>0</v>
      </c>
      <c r="K12" s="272"/>
      <c r="L12" s="273">
        <f t="shared" si="1"/>
        <v>0</v>
      </c>
      <c r="M12" s="269" t="s">
        <v>177</v>
      </c>
      <c r="N12" s="283"/>
      <c r="O12" s="283"/>
      <c r="P12" s="283"/>
      <c r="Q12" s="286" t="s">
        <v>50</v>
      </c>
      <c r="R12" s="300">
        <f>VLOOKUP(Q12,vstupy!$B$17:$C$27,2,FALSE)</f>
        <v>0</v>
      </c>
      <c r="S12" s="283"/>
      <c r="T12" s="153" t="s">
        <v>51</v>
      </c>
      <c r="U12" s="218">
        <f>IFERROR(VLOOKUP(T12,vstupy!$B$2:$C$12,2,FALSE),0)</f>
        <v>0</v>
      </c>
      <c r="V12" s="286" t="s">
        <v>50</v>
      </c>
      <c r="W12" s="279">
        <f>VLOOKUP(V12,vstupy!$B$17:$C$27,2,FALSE)</f>
        <v>0</v>
      </c>
      <c r="X12" s="281" t="str">
        <f t="shared" ref="X12" si="9">IFERROR(IF(J12=0,"N",N12/I12),0)</f>
        <v>N</v>
      </c>
      <c r="Y12" s="276">
        <f t="shared" ref="Y12:Y24" si="10">N12</f>
        <v>0</v>
      </c>
      <c r="Z12" s="276" t="str">
        <f t="shared" ref="Z12" si="11">IFERROR(IF(J12=0,"N",O12/I12),0)</f>
        <v>N</v>
      </c>
      <c r="AA12" s="276">
        <f t="shared" ref="AA12" si="12">O12</f>
        <v>0</v>
      </c>
      <c r="AB12" s="276">
        <f t="shared" ref="AB12" si="13">P12*R12</f>
        <v>0</v>
      </c>
      <c r="AC12" s="276">
        <f t="shared" ref="AC12" si="14">IFERROR(AB12*J12,0)</f>
        <v>0</v>
      </c>
      <c r="AD12" s="278">
        <f>IF(S12&gt;0,IF(W12&gt;0,($G$6/160)*(S12/60)*W12,0),IF(W12&gt;0,($G$6/160)*((U12+U13+U14)/60)*W12,0))</f>
        <v>0</v>
      </c>
      <c r="AE12" s="274">
        <f t="shared" ref="AE12:AE75" si="15">IFERROR(AD12*J12,0)</f>
        <v>0</v>
      </c>
      <c r="AF12" s="291">
        <f>IF($M12="In (zvyšuje náklady)",X12,0)</f>
        <v>0</v>
      </c>
      <c r="AG12" s="303">
        <f t="shared" ref="AG12:AM12" si="16">IF($M12="In (zvyšuje náklady)",Y12,0)</f>
        <v>0</v>
      </c>
      <c r="AH12" s="303">
        <f t="shared" si="16"/>
        <v>0</v>
      </c>
      <c r="AI12" s="303">
        <f t="shared" si="16"/>
        <v>0</v>
      </c>
      <c r="AJ12" s="303">
        <f t="shared" si="16"/>
        <v>0</v>
      </c>
      <c r="AK12" s="303">
        <f t="shared" si="16"/>
        <v>0</v>
      </c>
      <c r="AL12" s="303">
        <f t="shared" si="16"/>
        <v>0</v>
      </c>
      <c r="AM12" s="314">
        <f t="shared" si="16"/>
        <v>0</v>
      </c>
      <c r="AN12" s="306" t="str">
        <f t="shared" ref="AN12" si="17">IF($M12="In (zvyšuje náklady)",0,X12)</f>
        <v>N</v>
      </c>
      <c r="AO12" s="306">
        <f t="shared" ref="AO12" si="18">IF($M12="In (zvyšuje náklady)",0,Y12)</f>
        <v>0</v>
      </c>
      <c r="AP12" s="306" t="str">
        <f t="shared" ref="AP12" si="19">IF($M12="In (zvyšuje náklady)",0,Z12)</f>
        <v>N</v>
      </c>
      <c r="AQ12" s="306">
        <f t="shared" ref="AQ12" si="20">IF($M12="In (zvyšuje náklady)",0,AA12)</f>
        <v>0</v>
      </c>
      <c r="AR12" s="306">
        <f t="shared" ref="AR12" si="21">IF($M12="In (zvyšuje náklady)",0,AB12)</f>
        <v>0</v>
      </c>
      <c r="AS12" s="306">
        <f t="shared" ref="AS12" si="22">IF($M12="In (zvyšuje náklady)",0,AC12)</f>
        <v>0</v>
      </c>
      <c r="AT12" s="306">
        <f t="shared" ref="AT12" si="23">IF($M12="In (zvyšuje náklady)",0,AD12)</f>
        <v>0</v>
      </c>
      <c r="AU12" s="335">
        <f t="shared" ref="AU12" si="24">IF($M12="In (zvyšuje náklady)",0,AE12)</f>
        <v>0</v>
      </c>
      <c r="AV12" s="291">
        <f t="shared" ref="AV12:BB12" si="25">IF($L12&gt;0,AF12,0)</f>
        <v>0</v>
      </c>
      <c r="AW12" s="303">
        <f>IF($L12&gt;0,$L12*AV12,0)</f>
        <v>0</v>
      </c>
      <c r="AX12" s="303">
        <f t="shared" si="25"/>
        <v>0</v>
      </c>
      <c r="AY12" s="303">
        <f t="shared" ref="AY12" si="26">IF($L12&gt;0,$L12*AX12,0)</f>
        <v>0</v>
      </c>
      <c r="AZ12" s="303">
        <f t="shared" si="25"/>
        <v>0</v>
      </c>
      <c r="BA12" s="303">
        <f t="shared" ref="BA12" si="27">IF($L12&gt;0,$L12*AZ12,0)</f>
        <v>0</v>
      </c>
      <c r="BB12" s="303">
        <f t="shared" si="25"/>
        <v>0</v>
      </c>
      <c r="BC12" s="314">
        <f t="shared" ref="BC12" si="28">IF($L12&gt;0,$L12*BB12,0)</f>
        <v>0</v>
      </c>
      <c r="BD12" s="291">
        <f t="shared" ref="BD12" si="29">IF($L12&gt;0,AN12,0)</f>
        <v>0</v>
      </c>
      <c r="BE12" s="313">
        <f t="shared" ref="BE12" si="30">IF($L12&gt;0,$L12*BD12,0)</f>
        <v>0</v>
      </c>
      <c r="BF12" s="303">
        <f t="shared" ref="BF12" si="31">IF($L12&gt;0,AP12,0)</f>
        <v>0</v>
      </c>
      <c r="BG12" s="313">
        <f t="shared" ref="BG12" si="32">IF($L12&gt;0,$L12*BF12,0)</f>
        <v>0</v>
      </c>
      <c r="BH12" s="303">
        <f t="shared" ref="BH12" si="33">IF($L12&gt;0,AR12,0)</f>
        <v>0</v>
      </c>
      <c r="BI12" s="303">
        <f t="shared" ref="BI12" si="34">IF($L12&gt;0,$L12*BH12,0)</f>
        <v>0</v>
      </c>
      <c r="BJ12" s="303">
        <f t="shared" ref="BJ12" si="35">IF($L12&gt;0,AT12,0)</f>
        <v>0</v>
      </c>
      <c r="BK12" s="314">
        <f t="shared" ref="BK12" si="36">IF($L12&gt;0,$L12*BJ12,0)</f>
        <v>0</v>
      </c>
      <c r="BL12" s="315">
        <f>IF(F12=vstupy!F$6,"1",0)</f>
        <v>0</v>
      </c>
      <c r="BM12" s="291">
        <f t="shared" ref="BM12" si="37">IF($BL12="1",AF12,0)</f>
        <v>0</v>
      </c>
      <c r="BN12" s="303">
        <f t="shared" ref="BN12" si="38">IF($BL12="1",AG12,0)</f>
        <v>0</v>
      </c>
      <c r="BO12" s="303">
        <f t="shared" ref="BO12" si="39">IF($BL12="1",AH12,0)</f>
        <v>0</v>
      </c>
      <c r="BP12" s="303">
        <f t="shared" ref="BP12" si="40">IF($BL12="1",AI12,0)</f>
        <v>0</v>
      </c>
      <c r="BQ12" s="303">
        <f t="shared" ref="BQ12" si="41">IF($BL12="1",AJ12,0)</f>
        <v>0</v>
      </c>
      <c r="BR12" s="303">
        <f t="shared" ref="BR12" si="42">IF($BL12="1",AK12,0)</f>
        <v>0</v>
      </c>
      <c r="BS12" s="303">
        <f t="shared" ref="BS12" si="43">IF($BL12="1",AL12,0)</f>
        <v>0</v>
      </c>
      <c r="BT12" s="314">
        <f t="shared" ref="BT12" si="44">IF($BL12="1",AM12,0)</f>
        <v>0</v>
      </c>
      <c r="BU12" s="291">
        <f t="shared" ref="BU12" si="45">IF($BL12="1",AN12,0)</f>
        <v>0</v>
      </c>
      <c r="BV12" s="307">
        <f t="shared" ref="BV12" si="46">IF($BL12="1",AO12,0)</f>
        <v>0</v>
      </c>
      <c r="BW12" s="307">
        <f t="shared" ref="BW12" si="47">IF($BL12="1",AP12,0)</f>
        <v>0</v>
      </c>
      <c r="BX12" s="307">
        <f t="shared" ref="BX12" si="48">IF($BL12="1",AQ12,0)</f>
        <v>0</v>
      </c>
      <c r="BY12" s="307">
        <f t="shared" ref="BY12" si="49">IF($BL12="1",AR12,0)</f>
        <v>0</v>
      </c>
      <c r="BZ12" s="307">
        <f t="shared" ref="BZ12" si="50">IF($BL12="1",AS12,0)</f>
        <v>0</v>
      </c>
      <c r="CA12" s="307">
        <f t="shared" ref="CA12" si="51">IF($BL12="1",AT12,0)</f>
        <v>0</v>
      </c>
      <c r="CB12" s="349">
        <f t="shared" ref="CB12" si="52">IF($BL12="1",AU12,0)</f>
        <v>0</v>
      </c>
      <c r="CC12" s="291">
        <f>IFERROR(IF($X12="N/A",Z12+AB12+AD12,X12+Z12+AB12+AD12),0)</f>
        <v>0</v>
      </c>
      <c r="CD12" s="314">
        <f>Y12+AA12+AC12+AE12</f>
        <v>0</v>
      </c>
    </row>
    <row r="13" spans="1:82" s="20" customFormat="1" ht="12.6" customHeight="1" x14ac:dyDescent="0.2">
      <c r="B13" s="285"/>
      <c r="C13" s="270"/>
      <c r="D13" s="269"/>
      <c r="E13" s="269"/>
      <c r="F13" s="269"/>
      <c r="G13" s="284"/>
      <c r="H13" s="269"/>
      <c r="I13" s="272"/>
      <c r="J13" s="321"/>
      <c r="K13" s="272"/>
      <c r="L13" s="273"/>
      <c r="M13" s="269"/>
      <c r="N13" s="283"/>
      <c r="O13" s="283"/>
      <c r="P13" s="283"/>
      <c r="Q13" s="286"/>
      <c r="R13" s="300"/>
      <c r="S13" s="283"/>
      <c r="T13" s="153" t="s">
        <v>51</v>
      </c>
      <c r="U13" s="218">
        <f>IFERROR(VLOOKUP(T13,vstupy!$B$2:$C$12,2,FALSE),0)</f>
        <v>0</v>
      </c>
      <c r="V13" s="286"/>
      <c r="W13" s="280"/>
      <c r="X13" s="281"/>
      <c r="Y13" s="277"/>
      <c r="Z13" s="277"/>
      <c r="AA13" s="277"/>
      <c r="AB13" s="277"/>
      <c r="AC13" s="277"/>
      <c r="AD13" s="277"/>
      <c r="AE13" s="275"/>
      <c r="AF13" s="291"/>
      <c r="AG13" s="303"/>
      <c r="AH13" s="303"/>
      <c r="AI13" s="303"/>
      <c r="AJ13" s="303"/>
      <c r="AK13" s="303"/>
      <c r="AL13" s="303"/>
      <c r="AM13" s="314"/>
      <c r="AN13" s="307"/>
      <c r="AO13" s="307"/>
      <c r="AP13" s="307"/>
      <c r="AQ13" s="307"/>
      <c r="AR13" s="307"/>
      <c r="AS13" s="307"/>
      <c r="AT13" s="307"/>
      <c r="AU13" s="336"/>
      <c r="AV13" s="291"/>
      <c r="AW13" s="303"/>
      <c r="AX13" s="303"/>
      <c r="AY13" s="303"/>
      <c r="AZ13" s="303"/>
      <c r="BA13" s="303"/>
      <c r="BB13" s="303"/>
      <c r="BC13" s="314"/>
      <c r="BD13" s="291"/>
      <c r="BE13" s="313"/>
      <c r="BF13" s="303"/>
      <c r="BG13" s="313"/>
      <c r="BH13" s="303"/>
      <c r="BI13" s="303"/>
      <c r="BJ13" s="303"/>
      <c r="BK13" s="314"/>
      <c r="BL13" s="315"/>
      <c r="BM13" s="291"/>
      <c r="BN13" s="303"/>
      <c r="BO13" s="303"/>
      <c r="BP13" s="303"/>
      <c r="BQ13" s="303"/>
      <c r="BR13" s="303"/>
      <c r="BS13" s="303"/>
      <c r="BT13" s="314"/>
      <c r="BU13" s="291"/>
      <c r="BV13" s="307"/>
      <c r="BW13" s="307"/>
      <c r="BX13" s="307"/>
      <c r="BY13" s="307"/>
      <c r="BZ13" s="307"/>
      <c r="CA13" s="307"/>
      <c r="CB13" s="349"/>
      <c r="CC13" s="291"/>
      <c r="CD13" s="314"/>
    </row>
    <row r="14" spans="1:82" s="20" customFormat="1" ht="12.6" customHeight="1" x14ac:dyDescent="0.2">
      <c r="B14" s="285"/>
      <c r="C14" s="270"/>
      <c r="D14" s="269"/>
      <c r="E14" s="269"/>
      <c r="F14" s="269"/>
      <c r="G14" s="284"/>
      <c r="H14" s="269"/>
      <c r="I14" s="272"/>
      <c r="J14" s="321"/>
      <c r="K14" s="272"/>
      <c r="L14" s="273"/>
      <c r="M14" s="269"/>
      <c r="N14" s="283"/>
      <c r="O14" s="283"/>
      <c r="P14" s="283"/>
      <c r="Q14" s="286"/>
      <c r="R14" s="300"/>
      <c r="S14" s="283"/>
      <c r="T14" s="153" t="s">
        <v>51</v>
      </c>
      <c r="U14" s="218">
        <f>IFERROR(VLOOKUP(T14,vstupy!$B$2:$C$12,2,FALSE),0)</f>
        <v>0</v>
      </c>
      <c r="V14" s="286"/>
      <c r="W14" s="280"/>
      <c r="X14" s="282"/>
      <c r="Y14" s="277"/>
      <c r="Z14" s="277"/>
      <c r="AA14" s="277"/>
      <c r="AB14" s="277"/>
      <c r="AC14" s="277"/>
      <c r="AD14" s="277"/>
      <c r="AE14" s="275"/>
      <c r="AF14" s="291"/>
      <c r="AG14" s="303"/>
      <c r="AH14" s="303"/>
      <c r="AI14" s="303"/>
      <c r="AJ14" s="303"/>
      <c r="AK14" s="303"/>
      <c r="AL14" s="303"/>
      <c r="AM14" s="314"/>
      <c r="AN14" s="307"/>
      <c r="AO14" s="307"/>
      <c r="AP14" s="307"/>
      <c r="AQ14" s="307"/>
      <c r="AR14" s="307"/>
      <c r="AS14" s="307"/>
      <c r="AT14" s="307"/>
      <c r="AU14" s="336"/>
      <c r="AV14" s="291"/>
      <c r="AW14" s="303"/>
      <c r="AX14" s="303"/>
      <c r="AY14" s="303"/>
      <c r="AZ14" s="303"/>
      <c r="BA14" s="303"/>
      <c r="BB14" s="303"/>
      <c r="BC14" s="314"/>
      <c r="BD14" s="291"/>
      <c r="BE14" s="313"/>
      <c r="BF14" s="303"/>
      <c r="BG14" s="313"/>
      <c r="BH14" s="303"/>
      <c r="BI14" s="303"/>
      <c r="BJ14" s="303"/>
      <c r="BK14" s="314"/>
      <c r="BL14" s="315"/>
      <c r="BM14" s="291"/>
      <c r="BN14" s="303"/>
      <c r="BO14" s="303"/>
      <c r="BP14" s="303"/>
      <c r="BQ14" s="303"/>
      <c r="BR14" s="303"/>
      <c r="BS14" s="303"/>
      <c r="BT14" s="314"/>
      <c r="BU14" s="291"/>
      <c r="BV14" s="307"/>
      <c r="BW14" s="307"/>
      <c r="BX14" s="307"/>
      <c r="BY14" s="307"/>
      <c r="BZ14" s="307"/>
      <c r="CA14" s="307"/>
      <c r="CB14" s="349"/>
      <c r="CC14" s="291"/>
      <c r="CD14" s="314"/>
    </row>
    <row r="15" spans="1:82" s="20" customFormat="1" ht="12.6" customHeight="1" x14ac:dyDescent="0.2">
      <c r="B15" s="285">
        <v>3</v>
      </c>
      <c r="C15" s="270"/>
      <c r="D15" s="269"/>
      <c r="E15" s="269"/>
      <c r="F15" s="269" t="s">
        <v>177</v>
      </c>
      <c r="G15" s="284"/>
      <c r="H15" s="269"/>
      <c r="I15" s="269"/>
      <c r="J15" s="273">
        <f t="shared" ref="J15" si="53">IF(I15="N",0,I15)</f>
        <v>0</v>
      </c>
      <c r="K15" s="269"/>
      <c r="L15" s="273">
        <f t="shared" ref="L15" si="54">IF(K15="N",0,K15)</f>
        <v>0</v>
      </c>
      <c r="M15" s="269" t="s">
        <v>177</v>
      </c>
      <c r="N15" s="283"/>
      <c r="O15" s="283"/>
      <c r="P15" s="301"/>
      <c r="Q15" s="286" t="s">
        <v>50</v>
      </c>
      <c r="R15" s="300">
        <f>VLOOKUP(Q15,vstupy!$B$17:$C$27,2,FALSE)</f>
        <v>0</v>
      </c>
      <c r="S15" s="283"/>
      <c r="T15" s="153" t="s">
        <v>51</v>
      </c>
      <c r="U15" s="218">
        <f>IFERROR(VLOOKUP(T15,vstupy!$B$2:$C$12,2,FALSE),0)</f>
        <v>0</v>
      </c>
      <c r="V15" s="286" t="s">
        <v>50</v>
      </c>
      <c r="W15" s="279">
        <f>VLOOKUP(V15,vstupy!$B$17:$C$27,2,FALSE)</f>
        <v>0</v>
      </c>
      <c r="X15" s="281" t="str">
        <f t="shared" ref="X15" si="55">IFERROR(IF(J15=0,"N",N15/I15),0)</f>
        <v>N</v>
      </c>
      <c r="Y15" s="276">
        <f t="shared" si="10"/>
        <v>0</v>
      </c>
      <c r="Z15" s="276" t="str">
        <f t="shared" ref="Z15" si="56">IFERROR(IF(J15=0,"N",O15/I15),0)</f>
        <v>N</v>
      </c>
      <c r="AA15" s="276">
        <f t="shared" ref="AA15" si="57">O15</f>
        <v>0</v>
      </c>
      <c r="AB15" s="276">
        <f t="shared" ref="AB15" si="58">P15*R15</f>
        <v>0</v>
      </c>
      <c r="AC15" s="276">
        <f t="shared" ref="AC15:AC78" si="59">IFERROR(AB15*J15,0)</f>
        <v>0</v>
      </c>
      <c r="AD15" s="278">
        <f t="shared" ref="AD15" si="60">IF(S15&gt;0,IF(W15&gt;0,($G$6/160)*(S15/60)*W15,0),IF(W15&gt;0,($G$6/160)*((U15+U16+U17)/60)*W15,0))</f>
        <v>0</v>
      </c>
      <c r="AE15" s="274">
        <f t="shared" si="15"/>
        <v>0</v>
      </c>
      <c r="AF15" s="291">
        <f>IF($M15="In (zvyšuje náklady)",X15,0)</f>
        <v>0</v>
      </c>
      <c r="AG15" s="303">
        <f t="shared" ref="AG15:AM15" si="61">IF($M15="In (zvyšuje náklady)",Y15,0)</f>
        <v>0</v>
      </c>
      <c r="AH15" s="303">
        <f t="shared" si="61"/>
        <v>0</v>
      </c>
      <c r="AI15" s="303">
        <f t="shared" si="61"/>
        <v>0</v>
      </c>
      <c r="AJ15" s="303">
        <f t="shared" si="61"/>
        <v>0</v>
      </c>
      <c r="AK15" s="303">
        <f t="shared" si="61"/>
        <v>0</v>
      </c>
      <c r="AL15" s="303">
        <f t="shared" si="61"/>
        <v>0</v>
      </c>
      <c r="AM15" s="314">
        <f t="shared" si="61"/>
        <v>0</v>
      </c>
      <c r="AN15" s="306" t="str">
        <f t="shared" ref="AN15" si="62">IF($M15="In (zvyšuje náklady)",0,X15)</f>
        <v>N</v>
      </c>
      <c r="AO15" s="306">
        <f t="shared" ref="AO15" si="63">IF($M15="In (zvyšuje náklady)",0,Y15)</f>
        <v>0</v>
      </c>
      <c r="AP15" s="306" t="str">
        <f t="shared" ref="AP15" si="64">IF($M15="In (zvyšuje náklady)",0,Z15)</f>
        <v>N</v>
      </c>
      <c r="AQ15" s="306">
        <f t="shared" ref="AQ15" si="65">IF($M15="In (zvyšuje náklady)",0,AA15)</f>
        <v>0</v>
      </c>
      <c r="AR15" s="306">
        <f t="shared" ref="AR15" si="66">IF($M15="In (zvyšuje náklady)",0,AB15)</f>
        <v>0</v>
      </c>
      <c r="AS15" s="306">
        <f t="shared" ref="AS15" si="67">IF($M15="In (zvyšuje náklady)",0,AC15)</f>
        <v>0</v>
      </c>
      <c r="AT15" s="306">
        <f t="shared" ref="AT15" si="68">IF($M15="In (zvyšuje náklady)",0,AD15)</f>
        <v>0</v>
      </c>
      <c r="AU15" s="335">
        <f t="shared" ref="AU15" si="69">IF($M15="In (zvyšuje náklady)",0,AE15)</f>
        <v>0</v>
      </c>
      <c r="AV15" s="291">
        <f t="shared" ref="AV15:BB15" si="70">IF($L15&gt;0,AF15,0)</f>
        <v>0</v>
      </c>
      <c r="AW15" s="303">
        <f t="shared" ref="AW15:AY15" si="71">IF($L15&gt;0,$L15*AV15,0)</f>
        <v>0</v>
      </c>
      <c r="AX15" s="303">
        <f t="shared" si="70"/>
        <v>0</v>
      </c>
      <c r="AY15" s="303">
        <f t="shared" si="71"/>
        <v>0</v>
      </c>
      <c r="AZ15" s="303">
        <f t="shared" si="70"/>
        <v>0</v>
      </c>
      <c r="BA15" s="303">
        <f t="shared" ref="BA15" si="72">IF($L15&gt;0,$L15*AZ15,0)</f>
        <v>0</v>
      </c>
      <c r="BB15" s="303">
        <f t="shared" si="70"/>
        <v>0</v>
      </c>
      <c r="BC15" s="314">
        <f t="shared" ref="BC15" si="73">IF($L15&gt;0,$L15*BB15,0)</f>
        <v>0</v>
      </c>
      <c r="BD15" s="291">
        <f t="shared" ref="BD15" si="74">IF($L15&gt;0,AN15,0)</f>
        <v>0</v>
      </c>
      <c r="BE15" s="303">
        <f t="shared" ref="BE15" si="75">IF($L15&gt;0,$L15*BD15,0)</f>
        <v>0</v>
      </c>
      <c r="BF15" s="303">
        <f t="shared" ref="BF15" si="76">IF($L15&gt;0,AP15,0)</f>
        <v>0</v>
      </c>
      <c r="BG15" s="303">
        <f t="shared" ref="BG15" si="77">IF($L15&gt;0,$L15*BF15,0)</f>
        <v>0</v>
      </c>
      <c r="BH15" s="303">
        <f t="shared" ref="BH15" si="78">IF($L15&gt;0,AR15,0)</f>
        <v>0</v>
      </c>
      <c r="BI15" s="303">
        <f t="shared" ref="BI15" si="79">IF($L15&gt;0,$L15*BH15,0)</f>
        <v>0</v>
      </c>
      <c r="BJ15" s="303">
        <f t="shared" ref="BJ15" si="80">IF($L15&gt;0,AT15,0)</f>
        <v>0</v>
      </c>
      <c r="BK15" s="314">
        <f t="shared" ref="BK15" si="81">IF($L15&gt;0,$L15*BJ15,0)</f>
        <v>0</v>
      </c>
      <c r="BL15" s="315">
        <f>IF(F15=vstupy!F$6,"1",0)</f>
        <v>0</v>
      </c>
      <c r="BM15" s="291">
        <f t="shared" ref="BM15" si="82">IF($BL15="1",AF15,0)</f>
        <v>0</v>
      </c>
      <c r="BN15" s="303">
        <f t="shared" ref="BN15" si="83">IF($BL15="1",AG15,0)</f>
        <v>0</v>
      </c>
      <c r="BO15" s="303">
        <f t="shared" ref="BO15" si="84">IF($BL15="1",AH15,0)</f>
        <v>0</v>
      </c>
      <c r="BP15" s="303">
        <f t="shared" ref="BP15" si="85">IF($BL15="1",AI15,0)</f>
        <v>0</v>
      </c>
      <c r="BQ15" s="303">
        <f t="shared" ref="BQ15" si="86">IF($BL15="1",AJ15,0)</f>
        <v>0</v>
      </c>
      <c r="BR15" s="303">
        <f t="shared" ref="BR15" si="87">IF($BL15="1",AK15,0)</f>
        <v>0</v>
      </c>
      <c r="BS15" s="303">
        <f t="shared" ref="BS15" si="88">IF($BL15="1",AL15,0)</f>
        <v>0</v>
      </c>
      <c r="BT15" s="314">
        <f t="shared" ref="BT15" si="89">IF($BL15="1",AM15,0)</f>
        <v>0</v>
      </c>
      <c r="BU15" s="291">
        <f t="shared" ref="BU15" si="90">IF($BL15="1",AN15,0)</f>
        <v>0</v>
      </c>
      <c r="BV15" s="307">
        <f t="shared" ref="BV15" si="91">IF($BL15="1",AO15,0)</f>
        <v>0</v>
      </c>
      <c r="BW15" s="307">
        <f t="shared" ref="BW15" si="92">IF($BL15="1",AP15,0)</f>
        <v>0</v>
      </c>
      <c r="BX15" s="307">
        <f t="shared" ref="BX15" si="93">IF($BL15="1",AQ15,0)</f>
        <v>0</v>
      </c>
      <c r="BY15" s="307">
        <f t="shared" ref="BY15" si="94">IF($BL15="1",AR15,0)</f>
        <v>0</v>
      </c>
      <c r="BZ15" s="307">
        <f t="shared" ref="BZ15" si="95">IF($BL15="1",AS15,0)</f>
        <v>0</v>
      </c>
      <c r="CA15" s="307">
        <f t="shared" ref="CA15" si="96">IF($BL15="1",AT15,0)</f>
        <v>0</v>
      </c>
      <c r="CB15" s="349">
        <f t="shared" ref="CB15" si="97">IF($BL15="1",AU15,0)</f>
        <v>0</v>
      </c>
      <c r="CC15" s="291">
        <f>IFERROR(IF($X15="N/A",Z15+AB15+AD15,X15+Z15+AB15+AD15),0)</f>
        <v>0</v>
      </c>
      <c r="CD15" s="314">
        <f>Y15+AA15+AC15+AE15</f>
        <v>0</v>
      </c>
    </row>
    <row r="16" spans="1:82" s="20" customFormat="1" ht="12.6" customHeight="1" x14ac:dyDescent="0.2">
      <c r="B16" s="285"/>
      <c r="C16" s="270"/>
      <c r="D16" s="269"/>
      <c r="E16" s="269"/>
      <c r="F16" s="269"/>
      <c r="G16" s="284"/>
      <c r="H16" s="269"/>
      <c r="I16" s="269"/>
      <c r="J16" s="273"/>
      <c r="K16" s="269"/>
      <c r="L16" s="273"/>
      <c r="M16" s="269"/>
      <c r="N16" s="283"/>
      <c r="O16" s="283"/>
      <c r="P16" s="301"/>
      <c r="Q16" s="286"/>
      <c r="R16" s="300"/>
      <c r="S16" s="283"/>
      <c r="T16" s="153" t="s">
        <v>51</v>
      </c>
      <c r="U16" s="218">
        <f>IFERROR(VLOOKUP(T16,vstupy!$B$2:$C$12,2,FALSE),0)</f>
        <v>0</v>
      </c>
      <c r="V16" s="286"/>
      <c r="W16" s="280"/>
      <c r="X16" s="281"/>
      <c r="Y16" s="277"/>
      <c r="Z16" s="277"/>
      <c r="AA16" s="277"/>
      <c r="AB16" s="277"/>
      <c r="AC16" s="277"/>
      <c r="AD16" s="277"/>
      <c r="AE16" s="275"/>
      <c r="AF16" s="291"/>
      <c r="AG16" s="303"/>
      <c r="AH16" s="303"/>
      <c r="AI16" s="303"/>
      <c r="AJ16" s="303"/>
      <c r="AK16" s="303"/>
      <c r="AL16" s="303"/>
      <c r="AM16" s="314"/>
      <c r="AN16" s="307"/>
      <c r="AO16" s="307"/>
      <c r="AP16" s="307"/>
      <c r="AQ16" s="307"/>
      <c r="AR16" s="307"/>
      <c r="AS16" s="307"/>
      <c r="AT16" s="307"/>
      <c r="AU16" s="336"/>
      <c r="AV16" s="291"/>
      <c r="AW16" s="303"/>
      <c r="AX16" s="303"/>
      <c r="AY16" s="303"/>
      <c r="AZ16" s="303"/>
      <c r="BA16" s="303"/>
      <c r="BB16" s="303"/>
      <c r="BC16" s="314"/>
      <c r="BD16" s="291"/>
      <c r="BE16" s="303"/>
      <c r="BF16" s="303"/>
      <c r="BG16" s="303"/>
      <c r="BH16" s="303"/>
      <c r="BI16" s="303"/>
      <c r="BJ16" s="303"/>
      <c r="BK16" s="314"/>
      <c r="BL16" s="315"/>
      <c r="BM16" s="291"/>
      <c r="BN16" s="303"/>
      <c r="BO16" s="303"/>
      <c r="BP16" s="303"/>
      <c r="BQ16" s="303"/>
      <c r="BR16" s="303"/>
      <c r="BS16" s="303"/>
      <c r="BT16" s="314"/>
      <c r="BU16" s="291"/>
      <c r="BV16" s="307"/>
      <c r="BW16" s="307"/>
      <c r="BX16" s="307"/>
      <c r="BY16" s="307"/>
      <c r="BZ16" s="307"/>
      <c r="CA16" s="307"/>
      <c r="CB16" s="349"/>
      <c r="CC16" s="291"/>
      <c r="CD16" s="314"/>
    </row>
    <row r="17" spans="1:82" s="20" customFormat="1" ht="12.6" customHeight="1" x14ac:dyDescent="0.2">
      <c r="B17" s="285"/>
      <c r="C17" s="270"/>
      <c r="D17" s="269"/>
      <c r="E17" s="269"/>
      <c r="F17" s="269"/>
      <c r="G17" s="284"/>
      <c r="H17" s="269"/>
      <c r="I17" s="269"/>
      <c r="J17" s="273"/>
      <c r="K17" s="269"/>
      <c r="L17" s="273"/>
      <c r="M17" s="269"/>
      <c r="N17" s="283"/>
      <c r="O17" s="283"/>
      <c r="P17" s="301"/>
      <c r="Q17" s="286"/>
      <c r="R17" s="300"/>
      <c r="S17" s="283"/>
      <c r="T17" s="153" t="s">
        <v>51</v>
      </c>
      <c r="U17" s="218">
        <f>IFERROR(VLOOKUP(T17,vstupy!$B$2:$C$12,2,FALSE),0)</f>
        <v>0</v>
      </c>
      <c r="V17" s="286"/>
      <c r="W17" s="280"/>
      <c r="X17" s="282"/>
      <c r="Y17" s="277"/>
      <c r="Z17" s="277"/>
      <c r="AA17" s="277"/>
      <c r="AB17" s="277"/>
      <c r="AC17" s="277"/>
      <c r="AD17" s="277"/>
      <c r="AE17" s="275"/>
      <c r="AF17" s="291"/>
      <c r="AG17" s="303"/>
      <c r="AH17" s="303"/>
      <c r="AI17" s="303"/>
      <c r="AJ17" s="303"/>
      <c r="AK17" s="303"/>
      <c r="AL17" s="303"/>
      <c r="AM17" s="314"/>
      <c r="AN17" s="307"/>
      <c r="AO17" s="307"/>
      <c r="AP17" s="307"/>
      <c r="AQ17" s="307"/>
      <c r="AR17" s="307"/>
      <c r="AS17" s="307"/>
      <c r="AT17" s="307"/>
      <c r="AU17" s="336"/>
      <c r="AV17" s="291"/>
      <c r="AW17" s="303"/>
      <c r="AX17" s="303"/>
      <c r="AY17" s="303"/>
      <c r="AZ17" s="303"/>
      <c r="BA17" s="303"/>
      <c r="BB17" s="303"/>
      <c r="BC17" s="314"/>
      <c r="BD17" s="291"/>
      <c r="BE17" s="303"/>
      <c r="BF17" s="303"/>
      <c r="BG17" s="303"/>
      <c r="BH17" s="303"/>
      <c r="BI17" s="303"/>
      <c r="BJ17" s="303"/>
      <c r="BK17" s="314"/>
      <c r="BL17" s="315"/>
      <c r="BM17" s="291"/>
      <c r="BN17" s="303"/>
      <c r="BO17" s="303"/>
      <c r="BP17" s="303"/>
      <c r="BQ17" s="303"/>
      <c r="BR17" s="303"/>
      <c r="BS17" s="303"/>
      <c r="BT17" s="314"/>
      <c r="BU17" s="291"/>
      <c r="BV17" s="307"/>
      <c r="BW17" s="307"/>
      <c r="BX17" s="307"/>
      <c r="BY17" s="307"/>
      <c r="BZ17" s="307"/>
      <c r="CA17" s="307"/>
      <c r="CB17" s="349"/>
      <c r="CC17" s="291"/>
      <c r="CD17" s="314"/>
    </row>
    <row r="18" spans="1:82" s="20" customFormat="1" ht="12.6" customHeight="1" x14ac:dyDescent="0.2">
      <c r="B18" s="285">
        <v>4</v>
      </c>
      <c r="C18" s="270"/>
      <c r="D18" s="269"/>
      <c r="E18" s="269"/>
      <c r="F18" s="269" t="s">
        <v>177</v>
      </c>
      <c r="G18" s="284"/>
      <c r="H18" s="269"/>
      <c r="I18" s="269"/>
      <c r="J18" s="273">
        <f t="shared" ref="J18" si="98">IF(I18="N",0,I18)</f>
        <v>0</v>
      </c>
      <c r="K18" s="269"/>
      <c r="L18" s="273">
        <f t="shared" ref="L18" si="99">IF(K18="N",0,K18)</f>
        <v>0</v>
      </c>
      <c r="M18" s="269" t="s">
        <v>177</v>
      </c>
      <c r="N18" s="283"/>
      <c r="O18" s="283"/>
      <c r="P18" s="301"/>
      <c r="Q18" s="286" t="s">
        <v>50</v>
      </c>
      <c r="R18" s="300">
        <f>VLOOKUP(Q18,vstupy!$B$17:$C$27,2,FALSE)</f>
        <v>0</v>
      </c>
      <c r="S18" s="283"/>
      <c r="T18" s="153" t="s">
        <v>51</v>
      </c>
      <c r="U18" s="218">
        <f>IFERROR(VLOOKUP(T18,vstupy!$B$2:$C$12,2,FALSE),0)</f>
        <v>0</v>
      </c>
      <c r="V18" s="286" t="s">
        <v>50</v>
      </c>
      <c r="W18" s="279">
        <f>VLOOKUP(V18,vstupy!$B$17:$C$27,2,FALSE)</f>
        <v>0</v>
      </c>
      <c r="X18" s="281" t="str">
        <f t="shared" ref="X18" si="100">IFERROR(IF(J18=0,"N",N18/I18),0)</f>
        <v>N</v>
      </c>
      <c r="Y18" s="276">
        <f>N18</f>
        <v>0</v>
      </c>
      <c r="Z18" s="276" t="str">
        <f t="shared" ref="Z18" si="101">IFERROR(IF(J18=0,"N",O18/I18),0)</f>
        <v>N</v>
      </c>
      <c r="AA18" s="276">
        <f t="shared" ref="AA18" si="102">O18</f>
        <v>0</v>
      </c>
      <c r="AB18" s="276">
        <f t="shared" ref="AB18" si="103">P18*R18</f>
        <v>0</v>
      </c>
      <c r="AC18" s="276">
        <f t="shared" si="59"/>
        <v>0</v>
      </c>
      <c r="AD18" s="278">
        <f t="shared" ref="AD18" si="104">IF(S18&gt;0,IF(W18&gt;0,($G$6/160)*(S18/60)*W18,0),IF(W18&gt;0,($G$6/160)*((U18+U19+U20)/60)*W18,0))</f>
        <v>0</v>
      </c>
      <c r="AE18" s="274">
        <f t="shared" si="15"/>
        <v>0</v>
      </c>
      <c r="AF18" s="291">
        <f>IF($M18="In (zvyšuje náklady)",X18,0)</f>
        <v>0</v>
      </c>
      <c r="AG18" s="303">
        <f t="shared" ref="AG18:AM18" si="105">IF($M18="In (zvyšuje náklady)",Y18,0)</f>
        <v>0</v>
      </c>
      <c r="AH18" s="303">
        <f t="shared" si="105"/>
        <v>0</v>
      </c>
      <c r="AI18" s="303">
        <f t="shared" si="105"/>
        <v>0</v>
      </c>
      <c r="AJ18" s="303">
        <f t="shared" si="105"/>
        <v>0</v>
      </c>
      <c r="AK18" s="303">
        <f t="shared" si="105"/>
        <v>0</v>
      </c>
      <c r="AL18" s="303">
        <f t="shared" si="105"/>
        <v>0</v>
      </c>
      <c r="AM18" s="314">
        <f t="shared" si="105"/>
        <v>0</v>
      </c>
      <c r="AN18" s="306" t="str">
        <f t="shared" ref="AN18" si="106">IF($M18="In (zvyšuje náklady)",0,X18)</f>
        <v>N</v>
      </c>
      <c r="AO18" s="306">
        <f t="shared" ref="AO18" si="107">IF($M18="In (zvyšuje náklady)",0,Y18)</f>
        <v>0</v>
      </c>
      <c r="AP18" s="306" t="str">
        <f t="shared" ref="AP18" si="108">IF($M18="In (zvyšuje náklady)",0,Z18)</f>
        <v>N</v>
      </c>
      <c r="AQ18" s="306">
        <f t="shared" ref="AQ18" si="109">IF($M18="In (zvyšuje náklady)",0,AA18)</f>
        <v>0</v>
      </c>
      <c r="AR18" s="306">
        <f t="shared" ref="AR18" si="110">IF($M18="In (zvyšuje náklady)",0,AB18)</f>
        <v>0</v>
      </c>
      <c r="AS18" s="306">
        <f t="shared" ref="AS18" si="111">IF($M18="In (zvyšuje náklady)",0,AC18)</f>
        <v>0</v>
      </c>
      <c r="AT18" s="306">
        <f t="shared" ref="AT18" si="112">IF($M18="In (zvyšuje náklady)",0,AD18)</f>
        <v>0</v>
      </c>
      <c r="AU18" s="335">
        <f t="shared" ref="AU18" si="113">IF($M18="In (zvyšuje náklady)",0,AE18)</f>
        <v>0</v>
      </c>
      <c r="AV18" s="291">
        <f t="shared" ref="AV18:BB18" si="114">IF($L18&gt;0,AF18,0)</f>
        <v>0</v>
      </c>
      <c r="AW18" s="303">
        <f t="shared" ref="AW18:AY18" si="115">IF($L18&gt;0,$L18*AV18,0)</f>
        <v>0</v>
      </c>
      <c r="AX18" s="303">
        <f t="shared" si="114"/>
        <v>0</v>
      </c>
      <c r="AY18" s="303">
        <f t="shared" si="115"/>
        <v>0</v>
      </c>
      <c r="AZ18" s="303">
        <f t="shared" si="114"/>
        <v>0</v>
      </c>
      <c r="BA18" s="303">
        <f t="shared" ref="BA18" si="116">IF($L18&gt;0,$L18*AZ18,0)</f>
        <v>0</v>
      </c>
      <c r="BB18" s="303">
        <f t="shared" si="114"/>
        <v>0</v>
      </c>
      <c r="BC18" s="314">
        <f t="shared" ref="BC18" si="117">IF($L18&gt;0,$L18*BB18,0)</f>
        <v>0</v>
      </c>
      <c r="BD18" s="291">
        <f t="shared" ref="BD18" si="118">IF($L18&gt;0,AN18,0)</f>
        <v>0</v>
      </c>
      <c r="BE18" s="303">
        <f t="shared" ref="BE18" si="119">IF($L18&gt;0,$L18*BD18,0)</f>
        <v>0</v>
      </c>
      <c r="BF18" s="303">
        <f t="shared" ref="BF18" si="120">IF($L18&gt;0,AP18,0)</f>
        <v>0</v>
      </c>
      <c r="BG18" s="303">
        <f t="shared" ref="BG18" si="121">IF($L18&gt;0,$L18*BF18,0)</f>
        <v>0</v>
      </c>
      <c r="BH18" s="303">
        <f t="shared" ref="BH18" si="122">IF($L18&gt;0,AR18,0)</f>
        <v>0</v>
      </c>
      <c r="BI18" s="303">
        <f t="shared" ref="BI18" si="123">IF($L18&gt;0,$L18*BH18,0)</f>
        <v>0</v>
      </c>
      <c r="BJ18" s="303">
        <f t="shared" ref="BJ18" si="124">IF($L18&gt;0,AT18,0)</f>
        <v>0</v>
      </c>
      <c r="BK18" s="314">
        <f t="shared" ref="BK18" si="125">IF($L18&gt;0,$L18*BJ18,0)</f>
        <v>0</v>
      </c>
      <c r="BL18" s="315">
        <f>IF(F18=vstupy!F$6,"1",0)</f>
        <v>0</v>
      </c>
      <c r="BM18" s="291">
        <f t="shared" ref="BM18" si="126">IF($BL18="1",AF18,0)</f>
        <v>0</v>
      </c>
      <c r="BN18" s="303">
        <f t="shared" ref="BN18" si="127">IF($BL18="1",AG18,0)</f>
        <v>0</v>
      </c>
      <c r="BO18" s="303">
        <f t="shared" ref="BO18" si="128">IF($BL18="1",AH18,0)</f>
        <v>0</v>
      </c>
      <c r="BP18" s="303">
        <f t="shared" ref="BP18" si="129">IF($BL18="1",AI18,0)</f>
        <v>0</v>
      </c>
      <c r="BQ18" s="303">
        <f t="shared" ref="BQ18" si="130">IF($BL18="1",AJ18,0)</f>
        <v>0</v>
      </c>
      <c r="BR18" s="303">
        <f t="shared" ref="BR18" si="131">IF($BL18="1",AK18,0)</f>
        <v>0</v>
      </c>
      <c r="BS18" s="303">
        <f t="shared" ref="BS18" si="132">IF($BL18="1",AL18,0)</f>
        <v>0</v>
      </c>
      <c r="BT18" s="314">
        <f t="shared" ref="BT18" si="133">IF($BL18="1",AM18,0)</f>
        <v>0</v>
      </c>
      <c r="BU18" s="291">
        <f t="shared" ref="BU18" si="134">IF($BL18="1",AN18,0)</f>
        <v>0</v>
      </c>
      <c r="BV18" s="307">
        <f t="shared" ref="BV18" si="135">IF($BL18="1",AO18,0)</f>
        <v>0</v>
      </c>
      <c r="BW18" s="307">
        <f t="shared" ref="BW18" si="136">IF($BL18="1",AP18,0)</f>
        <v>0</v>
      </c>
      <c r="BX18" s="307">
        <f t="shared" ref="BX18" si="137">IF($BL18="1",AQ18,0)</f>
        <v>0</v>
      </c>
      <c r="BY18" s="307">
        <f t="shared" ref="BY18" si="138">IF($BL18="1",AR18,0)</f>
        <v>0</v>
      </c>
      <c r="BZ18" s="307">
        <f t="shared" ref="BZ18" si="139">IF($BL18="1",AS18,0)</f>
        <v>0</v>
      </c>
      <c r="CA18" s="307">
        <f t="shared" ref="CA18" si="140">IF($BL18="1",AT18,0)</f>
        <v>0</v>
      </c>
      <c r="CB18" s="349">
        <f t="shared" ref="CB18" si="141">IF($BL18="1",AU18,0)</f>
        <v>0</v>
      </c>
      <c r="CC18" s="291">
        <f>IFERROR(IF($X18="N/A",Z18+AB18+AD18,X18+Z18+AB18+AD18),0)</f>
        <v>0</v>
      </c>
      <c r="CD18" s="314">
        <f>Y18+AA18+AC18+AE18</f>
        <v>0</v>
      </c>
    </row>
    <row r="19" spans="1:82" s="20" customFormat="1" ht="12.6" customHeight="1" x14ac:dyDescent="0.2">
      <c r="B19" s="285"/>
      <c r="C19" s="270"/>
      <c r="D19" s="269"/>
      <c r="E19" s="269"/>
      <c r="F19" s="269"/>
      <c r="G19" s="284"/>
      <c r="H19" s="269"/>
      <c r="I19" s="269"/>
      <c r="J19" s="273"/>
      <c r="K19" s="269"/>
      <c r="L19" s="273"/>
      <c r="M19" s="269"/>
      <c r="N19" s="283"/>
      <c r="O19" s="283"/>
      <c r="P19" s="301"/>
      <c r="Q19" s="286"/>
      <c r="R19" s="300"/>
      <c r="S19" s="283"/>
      <c r="T19" s="153" t="s">
        <v>51</v>
      </c>
      <c r="U19" s="218">
        <f>IFERROR(VLOOKUP(T19,vstupy!$B$2:$C$12,2,FALSE),0)</f>
        <v>0</v>
      </c>
      <c r="V19" s="286"/>
      <c r="W19" s="280"/>
      <c r="X19" s="281"/>
      <c r="Y19" s="277"/>
      <c r="Z19" s="277"/>
      <c r="AA19" s="277"/>
      <c r="AB19" s="277"/>
      <c r="AC19" s="277"/>
      <c r="AD19" s="277"/>
      <c r="AE19" s="275"/>
      <c r="AF19" s="291"/>
      <c r="AG19" s="303"/>
      <c r="AH19" s="303"/>
      <c r="AI19" s="303"/>
      <c r="AJ19" s="303"/>
      <c r="AK19" s="303"/>
      <c r="AL19" s="303"/>
      <c r="AM19" s="314"/>
      <c r="AN19" s="307"/>
      <c r="AO19" s="307"/>
      <c r="AP19" s="307"/>
      <c r="AQ19" s="307"/>
      <c r="AR19" s="307"/>
      <c r="AS19" s="307"/>
      <c r="AT19" s="307"/>
      <c r="AU19" s="336"/>
      <c r="AV19" s="291"/>
      <c r="AW19" s="303"/>
      <c r="AX19" s="303"/>
      <c r="AY19" s="303"/>
      <c r="AZ19" s="303"/>
      <c r="BA19" s="303"/>
      <c r="BB19" s="303"/>
      <c r="BC19" s="314"/>
      <c r="BD19" s="291"/>
      <c r="BE19" s="303"/>
      <c r="BF19" s="303"/>
      <c r="BG19" s="303"/>
      <c r="BH19" s="303"/>
      <c r="BI19" s="303"/>
      <c r="BJ19" s="303"/>
      <c r="BK19" s="314"/>
      <c r="BL19" s="315"/>
      <c r="BM19" s="291"/>
      <c r="BN19" s="303"/>
      <c r="BO19" s="303"/>
      <c r="BP19" s="303"/>
      <c r="BQ19" s="303"/>
      <c r="BR19" s="303"/>
      <c r="BS19" s="303"/>
      <c r="BT19" s="314"/>
      <c r="BU19" s="291"/>
      <c r="BV19" s="307"/>
      <c r="BW19" s="307"/>
      <c r="BX19" s="307"/>
      <c r="BY19" s="307"/>
      <c r="BZ19" s="307"/>
      <c r="CA19" s="307"/>
      <c r="CB19" s="349"/>
      <c r="CC19" s="291"/>
      <c r="CD19" s="314"/>
    </row>
    <row r="20" spans="1:82" s="20" customFormat="1" ht="12.6" customHeight="1" x14ac:dyDescent="0.2">
      <c r="B20" s="285"/>
      <c r="C20" s="270"/>
      <c r="D20" s="269"/>
      <c r="E20" s="269"/>
      <c r="F20" s="269"/>
      <c r="G20" s="284"/>
      <c r="H20" s="269"/>
      <c r="I20" s="269"/>
      <c r="J20" s="273"/>
      <c r="K20" s="269"/>
      <c r="L20" s="273"/>
      <c r="M20" s="269"/>
      <c r="N20" s="283"/>
      <c r="O20" s="283"/>
      <c r="P20" s="301"/>
      <c r="Q20" s="286"/>
      <c r="R20" s="300"/>
      <c r="S20" s="283"/>
      <c r="T20" s="153" t="s">
        <v>51</v>
      </c>
      <c r="U20" s="218">
        <f>IFERROR(VLOOKUP(T20,vstupy!$B$2:$C$12,2,FALSE),0)</f>
        <v>0</v>
      </c>
      <c r="V20" s="286"/>
      <c r="W20" s="280"/>
      <c r="X20" s="282"/>
      <c r="Y20" s="277"/>
      <c r="Z20" s="277"/>
      <c r="AA20" s="277"/>
      <c r="AB20" s="277"/>
      <c r="AC20" s="277"/>
      <c r="AD20" s="277"/>
      <c r="AE20" s="275"/>
      <c r="AF20" s="291"/>
      <c r="AG20" s="303"/>
      <c r="AH20" s="303"/>
      <c r="AI20" s="303"/>
      <c r="AJ20" s="303"/>
      <c r="AK20" s="303"/>
      <c r="AL20" s="303"/>
      <c r="AM20" s="314"/>
      <c r="AN20" s="307"/>
      <c r="AO20" s="307"/>
      <c r="AP20" s="307"/>
      <c r="AQ20" s="307"/>
      <c r="AR20" s="307"/>
      <c r="AS20" s="307"/>
      <c r="AT20" s="307"/>
      <c r="AU20" s="336"/>
      <c r="AV20" s="291"/>
      <c r="AW20" s="303"/>
      <c r="AX20" s="303"/>
      <c r="AY20" s="303"/>
      <c r="AZ20" s="303"/>
      <c r="BA20" s="303"/>
      <c r="BB20" s="303"/>
      <c r="BC20" s="314"/>
      <c r="BD20" s="291"/>
      <c r="BE20" s="303"/>
      <c r="BF20" s="303"/>
      <c r="BG20" s="303"/>
      <c r="BH20" s="303"/>
      <c r="BI20" s="303"/>
      <c r="BJ20" s="303"/>
      <c r="BK20" s="314"/>
      <c r="BL20" s="315"/>
      <c r="BM20" s="291"/>
      <c r="BN20" s="303"/>
      <c r="BO20" s="303"/>
      <c r="BP20" s="303"/>
      <c r="BQ20" s="303"/>
      <c r="BR20" s="303"/>
      <c r="BS20" s="303"/>
      <c r="BT20" s="314"/>
      <c r="BU20" s="291"/>
      <c r="BV20" s="307"/>
      <c r="BW20" s="307"/>
      <c r="BX20" s="307"/>
      <c r="BY20" s="307"/>
      <c r="BZ20" s="307"/>
      <c r="CA20" s="307"/>
      <c r="CB20" s="349"/>
      <c r="CC20" s="291"/>
      <c r="CD20" s="314"/>
    </row>
    <row r="21" spans="1:82" ht="12.6" customHeight="1" x14ac:dyDescent="0.2">
      <c r="B21" s="285">
        <v>5</v>
      </c>
      <c r="C21" s="270"/>
      <c r="D21" s="269"/>
      <c r="E21" s="269"/>
      <c r="F21" s="269" t="s">
        <v>177</v>
      </c>
      <c r="G21" s="284"/>
      <c r="H21" s="269"/>
      <c r="I21" s="325"/>
      <c r="J21" s="273">
        <f t="shared" ref="J21" si="142">IF(I21="N",0,I21)</f>
        <v>0</v>
      </c>
      <c r="K21" s="269"/>
      <c r="L21" s="273">
        <f t="shared" ref="L21" si="143">IF(K21="N",0,K21)</f>
        <v>0</v>
      </c>
      <c r="M21" s="269" t="s">
        <v>177</v>
      </c>
      <c r="N21" s="283"/>
      <c r="O21" s="283"/>
      <c r="P21" s="301"/>
      <c r="Q21" s="286" t="s">
        <v>50</v>
      </c>
      <c r="R21" s="300">
        <f>VLOOKUP(Q21,vstupy!$B$17:$C$27,2,FALSE)</f>
        <v>0</v>
      </c>
      <c r="S21" s="283"/>
      <c r="T21" s="153" t="s">
        <v>51</v>
      </c>
      <c r="U21" s="218">
        <f>IFERROR(VLOOKUP(T21,vstupy!$B$2:$C$12,2,FALSE),0)</f>
        <v>0</v>
      </c>
      <c r="V21" s="286" t="s">
        <v>50</v>
      </c>
      <c r="W21" s="279">
        <f>VLOOKUP(V21,vstupy!$B$17:$C$27,2,FALSE)</f>
        <v>0</v>
      </c>
      <c r="X21" s="281" t="str">
        <f t="shared" ref="X21" si="144">IFERROR(IF(J21=0,"N",N21/I21),0)</f>
        <v>N</v>
      </c>
      <c r="Y21" s="276">
        <f t="shared" si="10"/>
        <v>0</v>
      </c>
      <c r="Z21" s="276" t="str">
        <f t="shared" ref="Z21" si="145">IFERROR(IF(J21=0,"N",O21/I21),0)</f>
        <v>N</v>
      </c>
      <c r="AA21" s="276">
        <f t="shared" ref="AA21" si="146">O21</f>
        <v>0</v>
      </c>
      <c r="AB21" s="276">
        <f t="shared" ref="AB21" si="147">P21*R21</f>
        <v>0</v>
      </c>
      <c r="AC21" s="276">
        <f t="shared" si="59"/>
        <v>0</v>
      </c>
      <c r="AD21" s="278">
        <f t="shared" ref="AD21" si="148">IF(S21&gt;0,IF(W21&gt;0,($G$6/160)*(S21/60)*W21,0),IF(W21&gt;0,($G$6/160)*((U21+U22+U23)/60)*W21,0))</f>
        <v>0</v>
      </c>
      <c r="AE21" s="274">
        <f t="shared" si="15"/>
        <v>0</v>
      </c>
      <c r="AF21" s="291">
        <f>IF($M21="In (zvyšuje náklady)",X21,0)</f>
        <v>0</v>
      </c>
      <c r="AG21" s="303">
        <f t="shared" ref="AG21:AM21" si="149">IF($M21="In (zvyšuje náklady)",Y21,0)</f>
        <v>0</v>
      </c>
      <c r="AH21" s="303">
        <f t="shared" si="149"/>
        <v>0</v>
      </c>
      <c r="AI21" s="303">
        <f t="shared" si="149"/>
        <v>0</v>
      </c>
      <c r="AJ21" s="303">
        <f t="shared" si="149"/>
        <v>0</v>
      </c>
      <c r="AK21" s="303">
        <f t="shared" si="149"/>
        <v>0</v>
      </c>
      <c r="AL21" s="303">
        <f t="shared" si="149"/>
        <v>0</v>
      </c>
      <c r="AM21" s="314">
        <f t="shared" si="149"/>
        <v>0</v>
      </c>
      <c r="AN21" s="306" t="str">
        <f t="shared" ref="AN21" si="150">IF($M21="In (zvyšuje náklady)",0,X21)</f>
        <v>N</v>
      </c>
      <c r="AO21" s="306">
        <f t="shared" ref="AO21" si="151">IF($M21="In (zvyšuje náklady)",0,Y21)</f>
        <v>0</v>
      </c>
      <c r="AP21" s="306" t="str">
        <f t="shared" ref="AP21" si="152">IF($M21="In (zvyšuje náklady)",0,Z21)</f>
        <v>N</v>
      </c>
      <c r="AQ21" s="306">
        <f t="shared" ref="AQ21" si="153">IF($M21="In (zvyšuje náklady)",0,AA21)</f>
        <v>0</v>
      </c>
      <c r="AR21" s="306">
        <f t="shared" ref="AR21" si="154">IF($M21="In (zvyšuje náklady)",0,AB21)</f>
        <v>0</v>
      </c>
      <c r="AS21" s="306">
        <f t="shared" ref="AS21" si="155">IF($M21="In (zvyšuje náklady)",0,AC21)</f>
        <v>0</v>
      </c>
      <c r="AT21" s="306">
        <f t="shared" ref="AT21" si="156">IF($M21="In (zvyšuje náklady)",0,AD21)</f>
        <v>0</v>
      </c>
      <c r="AU21" s="335">
        <f t="shared" ref="AU21" si="157">IF($M21="In (zvyšuje náklady)",0,AE21)</f>
        <v>0</v>
      </c>
      <c r="AV21" s="291">
        <f t="shared" ref="AV21:BB21" si="158">IF($L21&gt;0,AF21,0)</f>
        <v>0</v>
      </c>
      <c r="AW21" s="303">
        <f t="shared" ref="AW21:AY21" si="159">IF($L21&gt;0,$L21*AV21,0)</f>
        <v>0</v>
      </c>
      <c r="AX21" s="303">
        <f t="shared" si="158"/>
        <v>0</v>
      </c>
      <c r="AY21" s="303">
        <f t="shared" si="159"/>
        <v>0</v>
      </c>
      <c r="AZ21" s="303">
        <f t="shared" si="158"/>
        <v>0</v>
      </c>
      <c r="BA21" s="303">
        <f t="shared" ref="BA21" si="160">IF($L21&gt;0,$L21*AZ21,0)</f>
        <v>0</v>
      </c>
      <c r="BB21" s="303">
        <f t="shared" si="158"/>
        <v>0</v>
      </c>
      <c r="BC21" s="314">
        <f t="shared" ref="BC21" si="161">IF($L21&gt;0,$L21*BB21,0)</f>
        <v>0</v>
      </c>
      <c r="BD21" s="291">
        <f t="shared" ref="BD21" si="162">IF($L21&gt;0,AN21,0)</f>
        <v>0</v>
      </c>
      <c r="BE21" s="303">
        <f t="shared" ref="BE21" si="163">IF($L21&gt;0,$L21*BD21,0)</f>
        <v>0</v>
      </c>
      <c r="BF21" s="303">
        <f t="shared" ref="BF21" si="164">IF($L21&gt;0,AP21,0)</f>
        <v>0</v>
      </c>
      <c r="BG21" s="303">
        <f t="shared" ref="BG21" si="165">IF($L21&gt;0,$L21*BF21,0)</f>
        <v>0</v>
      </c>
      <c r="BH21" s="303">
        <f t="shared" ref="BH21" si="166">IF($L21&gt;0,AR21,0)</f>
        <v>0</v>
      </c>
      <c r="BI21" s="303">
        <f t="shared" ref="BI21" si="167">IF($L21&gt;0,$L21*BH21,0)</f>
        <v>0</v>
      </c>
      <c r="BJ21" s="303">
        <f t="shared" ref="BJ21" si="168">IF($L21&gt;0,AT21,0)</f>
        <v>0</v>
      </c>
      <c r="BK21" s="314">
        <f t="shared" ref="BK21" si="169">IF($L21&gt;0,$L21*BJ21,0)</f>
        <v>0</v>
      </c>
      <c r="BL21" s="315">
        <f>IF(F21=vstupy!F$6,"1",0)</f>
        <v>0</v>
      </c>
      <c r="BM21" s="291">
        <f t="shared" ref="BM21" si="170">IF($BL21="1",AF21,0)</f>
        <v>0</v>
      </c>
      <c r="BN21" s="303">
        <f t="shared" ref="BN21" si="171">IF($BL21="1",AG21,0)</f>
        <v>0</v>
      </c>
      <c r="BO21" s="303">
        <f t="shared" ref="BO21" si="172">IF($BL21="1",AH21,0)</f>
        <v>0</v>
      </c>
      <c r="BP21" s="303">
        <f t="shared" ref="BP21" si="173">IF($BL21="1",AI21,0)</f>
        <v>0</v>
      </c>
      <c r="BQ21" s="303">
        <f t="shared" ref="BQ21" si="174">IF($BL21="1",AJ21,0)</f>
        <v>0</v>
      </c>
      <c r="BR21" s="303">
        <f t="shared" ref="BR21" si="175">IF($BL21="1",AK21,0)</f>
        <v>0</v>
      </c>
      <c r="BS21" s="303">
        <f t="shared" ref="BS21" si="176">IF($BL21="1",AL21,0)</f>
        <v>0</v>
      </c>
      <c r="BT21" s="314">
        <f t="shared" ref="BT21" si="177">IF($BL21="1",AM21,0)</f>
        <v>0</v>
      </c>
      <c r="BU21" s="291">
        <f t="shared" ref="BU21" si="178">IF($BL21="1",AN21,0)</f>
        <v>0</v>
      </c>
      <c r="BV21" s="307">
        <f t="shared" ref="BV21" si="179">IF($BL21="1",AO21,0)</f>
        <v>0</v>
      </c>
      <c r="BW21" s="307">
        <f t="shared" ref="BW21" si="180">IF($BL21="1",AP21,0)</f>
        <v>0</v>
      </c>
      <c r="BX21" s="307">
        <f t="shared" ref="BX21" si="181">IF($BL21="1",AQ21,0)</f>
        <v>0</v>
      </c>
      <c r="BY21" s="307">
        <f t="shared" ref="BY21" si="182">IF($BL21="1",AR21,0)</f>
        <v>0</v>
      </c>
      <c r="BZ21" s="307">
        <f t="shared" ref="BZ21" si="183">IF($BL21="1",AS21,0)</f>
        <v>0</v>
      </c>
      <c r="CA21" s="307">
        <f t="shared" ref="CA21" si="184">IF($BL21="1",AT21,0)</f>
        <v>0</v>
      </c>
      <c r="CB21" s="349">
        <f t="shared" ref="CB21" si="185">IF($BL21="1",AU21,0)</f>
        <v>0</v>
      </c>
      <c r="CC21" s="291">
        <f>IFERROR(IF($X21="N/A",Z21+AB21+AD21,X21+Z21+AB21+AD21),0)</f>
        <v>0</v>
      </c>
      <c r="CD21" s="314">
        <f>Y21+AA21+AC21+AE21</f>
        <v>0</v>
      </c>
    </row>
    <row r="22" spans="1:82" ht="12.6" customHeight="1" x14ac:dyDescent="0.2">
      <c r="B22" s="285"/>
      <c r="C22" s="270"/>
      <c r="D22" s="269"/>
      <c r="E22" s="269"/>
      <c r="F22" s="269"/>
      <c r="G22" s="284"/>
      <c r="H22" s="269"/>
      <c r="I22" s="325"/>
      <c r="J22" s="273"/>
      <c r="K22" s="269"/>
      <c r="L22" s="273"/>
      <c r="M22" s="269"/>
      <c r="N22" s="283"/>
      <c r="O22" s="283"/>
      <c r="P22" s="301"/>
      <c r="Q22" s="286"/>
      <c r="R22" s="300"/>
      <c r="S22" s="283"/>
      <c r="T22" s="153" t="s">
        <v>51</v>
      </c>
      <c r="U22" s="218">
        <f>IFERROR(VLOOKUP(T22,vstupy!$B$2:$C$12,2,FALSE),0)</f>
        <v>0</v>
      </c>
      <c r="V22" s="286"/>
      <c r="W22" s="280"/>
      <c r="X22" s="281"/>
      <c r="Y22" s="277"/>
      <c r="Z22" s="277"/>
      <c r="AA22" s="277"/>
      <c r="AB22" s="277"/>
      <c r="AC22" s="277"/>
      <c r="AD22" s="277"/>
      <c r="AE22" s="275"/>
      <c r="AF22" s="291"/>
      <c r="AG22" s="303"/>
      <c r="AH22" s="303"/>
      <c r="AI22" s="303"/>
      <c r="AJ22" s="303"/>
      <c r="AK22" s="303"/>
      <c r="AL22" s="303"/>
      <c r="AM22" s="314"/>
      <c r="AN22" s="307"/>
      <c r="AO22" s="307"/>
      <c r="AP22" s="307"/>
      <c r="AQ22" s="307"/>
      <c r="AR22" s="307"/>
      <c r="AS22" s="307"/>
      <c r="AT22" s="307"/>
      <c r="AU22" s="336"/>
      <c r="AV22" s="291"/>
      <c r="AW22" s="303"/>
      <c r="AX22" s="303"/>
      <c r="AY22" s="303"/>
      <c r="AZ22" s="303"/>
      <c r="BA22" s="303"/>
      <c r="BB22" s="303"/>
      <c r="BC22" s="314"/>
      <c r="BD22" s="291"/>
      <c r="BE22" s="303"/>
      <c r="BF22" s="303"/>
      <c r="BG22" s="303"/>
      <c r="BH22" s="303"/>
      <c r="BI22" s="303"/>
      <c r="BJ22" s="303"/>
      <c r="BK22" s="314"/>
      <c r="BL22" s="315"/>
      <c r="BM22" s="291"/>
      <c r="BN22" s="303"/>
      <c r="BO22" s="303"/>
      <c r="BP22" s="303"/>
      <c r="BQ22" s="303"/>
      <c r="BR22" s="303"/>
      <c r="BS22" s="303"/>
      <c r="BT22" s="314"/>
      <c r="BU22" s="291"/>
      <c r="BV22" s="307"/>
      <c r="BW22" s="307"/>
      <c r="BX22" s="307"/>
      <c r="BY22" s="307"/>
      <c r="BZ22" s="307"/>
      <c r="CA22" s="307"/>
      <c r="CB22" s="349"/>
      <c r="CC22" s="291"/>
      <c r="CD22" s="314"/>
    </row>
    <row r="23" spans="1:82" ht="12.6" customHeight="1" x14ac:dyDescent="0.2">
      <c r="B23" s="285"/>
      <c r="C23" s="270"/>
      <c r="D23" s="269"/>
      <c r="E23" s="269"/>
      <c r="F23" s="269"/>
      <c r="G23" s="284"/>
      <c r="H23" s="269"/>
      <c r="I23" s="325"/>
      <c r="J23" s="273"/>
      <c r="K23" s="269"/>
      <c r="L23" s="273"/>
      <c r="M23" s="269"/>
      <c r="N23" s="283"/>
      <c r="O23" s="283"/>
      <c r="P23" s="301"/>
      <c r="Q23" s="286"/>
      <c r="R23" s="300"/>
      <c r="S23" s="283"/>
      <c r="T23" s="153" t="s">
        <v>51</v>
      </c>
      <c r="U23" s="218">
        <f>IFERROR(VLOOKUP(T23,vstupy!$B$2:$C$12,2,FALSE),0)</f>
        <v>0</v>
      </c>
      <c r="V23" s="286"/>
      <c r="W23" s="280"/>
      <c r="X23" s="282"/>
      <c r="Y23" s="277"/>
      <c r="Z23" s="277"/>
      <c r="AA23" s="277"/>
      <c r="AB23" s="277"/>
      <c r="AC23" s="277"/>
      <c r="AD23" s="277"/>
      <c r="AE23" s="275"/>
      <c r="AF23" s="291"/>
      <c r="AG23" s="303"/>
      <c r="AH23" s="303"/>
      <c r="AI23" s="303"/>
      <c r="AJ23" s="303"/>
      <c r="AK23" s="303"/>
      <c r="AL23" s="303"/>
      <c r="AM23" s="314"/>
      <c r="AN23" s="307"/>
      <c r="AO23" s="307"/>
      <c r="AP23" s="307"/>
      <c r="AQ23" s="307"/>
      <c r="AR23" s="307"/>
      <c r="AS23" s="307"/>
      <c r="AT23" s="307"/>
      <c r="AU23" s="336"/>
      <c r="AV23" s="291"/>
      <c r="AW23" s="303"/>
      <c r="AX23" s="303"/>
      <c r="AY23" s="303"/>
      <c r="AZ23" s="303"/>
      <c r="BA23" s="303"/>
      <c r="BB23" s="303"/>
      <c r="BC23" s="314"/>
      <c r="BD23" s="291"/>
      <c r="BE23" s="303"/>
      <c r="BF23" s="303"/>
      <c r="BG23" s="303"/>
      <c r="BH23" s="303"/>
      <c r="BI23" s="303"/>
      <c r="BJ23" s="303"/>
      <c r="BK23" s="314"/>
      <c r="BL23" s="315"/>
      <c r="BM23" s="291"/>
      <c r="BN23" s="303"/>
      <c r="BO23" s="303"/>
      <c r="BP23" s="303"/>
      <c r="BQ23" s="303"/>
      <c r="BR23" s="303"/>
      <c r="BS23" s="303"/>
      <c r="BT23" s="314"/>
      <c r="BU23" s="291"/>
      <c r="BV23" s="307"/>
      <c r="BW23" s="307"/>
      <c r="BX23" s="307"/>
      <c r="BY23" s="307"/>
      <c r="BZ23" s="307"/>
      <c r="CA23" s="307"/>
      <c r="CB23" s="349"/>
      <c r="CC23" s="291"/>
      <c r="CD23" s="314"/>
    </row>
    <row r="24" spans="1:82" s="20" customFormat="1" ht="12.6" customHeight="1" x14ac:dyDescent="0.2">
      <c r="B24" s="285">
        <v>6</v>
      </c>
      <c r="C24" s="270"/>
      <c r="D24" s="269"/>
      <c r="E24" s="269"/>
      <c r="F24" s="269" t="s">
        <v>177</v>
      </c>
      <c r="G24" s="284"/>
      <c r="H24" s="269"/>
      <c r="I24" s="269"/>
      <c r="J24" s="273">
        <f t="shared" ref="J24:J27" si="186">IF(I24="N",0,I24)</f>
        <v>0</v>
      </c>
      <c r="K24" s="269"/>
      <c r="L24" s="273">
        <f t="shared" ref="L24" si="187">IF(K24="N",0,K24)</f>
        <v>0</v>
      </c>
      <c r="M24" s="269" t="s">
        <v>177</v>
      </c>
      <c r="N24" s="283"/>
      <c r="O24" s="283"/>
      <c r="P24" s="301"/>
      <c r="Q24" s="286" t="s">
        <v>50</v>
      </c>
      <c r="R24" s="300">
        <f>VLOOKUP(Q24,vstupy!$B$17:$C$27,2,FALSE)</f>
        <v>0</v>
      </c>
      <c r="S24" s="283"/>
      <c r="T24" s="153" t="s">
        <v>51</v>
      </c>
      <c r="U24" s="218">
        <f>IFERROR(VLOOKUP(T24,vstupy!$B$2:$C$12,2,FALSE),0)</f>
        <v>0</v>
      </c>
      <c r="V24" s="286" t="s">
        <v>50</v>
      </c>
      <c r="W24" s="279">
        <f>VLOOKUP(V24,vstupy!$B$17:$C$27,2,FALSE)</f>
        <v>0</v>
      </c>
      <c r="X24" s="281" t="str">
        <f t="shared" ref="X24" si="188">IFERROR(IF(J24=0,"N",N24/I24),0)</f>
        <v>N</v>
      </c>
      <c r="Y24" s="276">
        <f t="shared" si="10"/>
        <v>0</v>
      </c>
      <c r="Z24" s="276" t="str">
        <f t="shared" ref="Z24" si="189">IFERROR(IF(J24=0,"N",O24/I24),0)</f>
        <v>N</v>
      </c>
      <c r="AA24" s="276">
        <f t="shared" ref="AA24" si="190">O24</f>
        <v>0</v>
      </c>
      <c r="AB24" s="276">
        <f t="shared" ref="AB24" si="191">P24*R24</f>
        <v>0</v>
      </c>
      <c r="AC24" s="276">
        <f t="shared" si="59"/>
        <v>0</v>
      </c>
      <c r="AD24" s="278">
        <f t="shared" ref="AD24" si="192">IF(S24&gt;0,IF(W24&gt;0,($G$6/160)*(S24/60)*W24,0),IF(W24&gt;0,($G$6/160)*((U24+U25+U26)/60)*W24,0))</f>
        <v>0</v>
      </c>
      <c r="AE24" s="274">
        <f t="shared" si="15"/>
        <v>0</v>
      </c>
      <c r="AF24" s="291">
        <f>IF($M24="In (zvyšuje náklady)",X24,0)</f>
        <v>0</v>
      </c>
      <c r="AG24" s="303">
        <f t="shared" ref="AG24:AM24" si="193">IF($M24="In (zvyšuje náklady)",Y24,0)</f>
        <v>0</v>
      </c>
      <c r="AH24" s="303">
        <f t="shared" si="193"/>
        <v>0</v>
      </c>
      <c r="AI24" s="303">
        <f t="shared" si="193"/>
        <v>0</v>
      </c>
      <c r="AJ24" s="303">
        <f t="shared" si="193"/>
        <v>0</v>
      </c>
      <c r="AK24" s="303">
        <f t="shared" si="193"/>
        <v>0</v>
      </c>
      <c r="AL24" s="303">
        <f t="shared" si="193"/>
        <v>0</v>
      </c>
      <c r="AM24" s="314">
        <f t="shared" si="193"/>
        <v>0</v>
      </c>
      <c r="AN24" s="306" t="str">
        <f t="shared" ref="AN24" si="194">IF($M24="In (zvyšuje náklady)",0,X24)</f>
        <v>N</v>
      </c>
      <c r="AO24" s="306">
        <f t="shared" ref="AO24" si="195">IF($M24="In (zvyšuje náklady)",0,Y24)</f>
        <v>0</v>
      </c>
      <c r="AP24" s="306" t="str">
        <f t="shared" ref="AP24" si="196">IF($M24="In (zvyšuje náklady)",0,Z24)</f>
        <v>N</v>
      </c>
      <c r="AQ24" s="306">
        <f t="shared" ref="AQ24" si="197">IF($M24="In (zvyšuje náklady)",0,AA24)</f>
        <v>0</v>
      </c>
      <c r="AR24" s="306">
        <f t="shared" ref="AR24" si="198">IF($M24="In (zvyšuje náklady)",0,AB24)</f>
        <v>0</v>
      </c>
      <c r="AS24" s="306">
        <f t="shared" ref="AS24" si="199">IF($M24="In (zvyšuje náklady)",0,AC24)</f>
        <v>0</v>
      </c>
      <c r="AT24" s="306">
        <f t="shared" ref="AT24" si="200">IF($M24="In (zvyšuje náklady)",0,AD24)</f>
        <v>0</v>
      </c>
      <c r="AU24" s="335">
        <f t="shared" ref="AU24" si="201">IF($M24="In (zvyšuje náklady)",0,AE24)</f>
        <v>0</v>
      </c>
      <c r="AV24" s="291">
        <f t="shared" ref="AV24:BB24" si="202">IF($L24&gt;0,AF24,0)</f>
        <v>0</v>
      </c>
      <c r="AW24" s="303">
        <f t="shared" ref="AW24:AY24" si="203">IF($L24&gt;0,$L24*AV24,0)</f>
        <v>0</v>
      </c>
      <c r="AX24" s="303">
        <f t="shared" si="202"/>
        <v>0</v>
      </c>
      <c r="AY24" s="303">
        <f t="shared" si="203"/>
        <v>0</v>
      </c>
      <c r="AZ24" s="303">
        <f t="shared" si="202"/>
        <v>0</v>
      </c>
      <c r="BA24" s="303">
        <f t="shared" ref="BA24" si="204">IF($L24&gt;0,$L24*AZ24,0)</f>
        <v>0</v>
      </c>
      <c r="BB24" s="303">
        <f t="shared" si="202"/>
        <v>0</v>
      </c>
      <c r="BC24" s="314">
        <f t="shared" ref="BC24" si="205">IF($L24&gt;0,$L24*BB24,0)</f>
        <v>0</v>
      </c>
      <c r="BD24" s="291">
        <f t="shared" ref="BD24" si="206">IF($L24&gt;0,AN24,0)</f>
        <v>0</v>
      </c>
      <c r="BE24" s="303">
        <f t="shared" ref="BE24" si="207">IF($L24&gt;0,$L24*BD24,0)</f>
        <v>0</v>
      </c>
      <c r="BF24" s="303">
        <f t="shared" ref="BF24" si="208">IF($L24&gt;0,AP24,0)</f>
        <v>0</v>
      </c>
      <c r="BG24" s="303">
        <f t="shared" ref="BG24" si="209">IF($L24&gt;0,$L24*BF24,0)</f>
        <v>0</v>
      </c>
      <c r="BH24" s="303">
        <f t="shared" ref="BH24" si="210">IF($L24&gt;0,AR24,0)</f>
        <v>0</v>
      </c>
      <c r="BI24" s="303">
        <f t="shared" ref="BI24" si="211">IF($L24&gt;0,$L24*BH24,0)</f>
        <v>0</v>
      </c>
      <c r="BJ24" s="303">
        <f t="shared" ref="BJ24" si="212">IF($L24&gt;0,AT24,0)</f>
        <v>0</v>
      </c>
      <c r="BK24" s="314">
        <f t="shared" ref="BK24" si="213">IF($L24&gt;0,$L24*BJ24,0)</f>
        <v>0</v>
      </c>
      <c r="BL24" s="315">
        <f>IF(F24=vstupy!F$6,"1",0)</f>
        <v>0</v>
      </c>
      <c r="BM24" s="291">
        <f t="shared" ref="BM24" si="214">IF($BL24="1",AF24,0)</f>
        <v>0</v>
      </c>
      <c r="BN24" s="303">
        <f t="shared" ref="BN24" si="215">IF($BL24="1",AG24,0)</f>
        <v>0</v>
      </c>
      <c r="BO24" s="303">
        <f t="shared" ref="BO24" si="216">IF($BL24="1",AH24,0)</f>
        <v>0</v>
      </c>
      <c r="BP24" s="303">
        <f t="shared" ref="BP24" si="217">IF($BL24="1",AI24,0)</f>
        <v>0</v>
      </c>
      <c r="BQ24" s="303">
        <f t="shared" ref="BQ24" si="218">IF($BL24="1",AJ24,0)</f>
        <v>0</v>
      </c>
      <c r="BR24" s="303">
        <f t="shared" ref="BR24" si="219">IF($BL24="1",AK24,0)</f>
        <v>0</v>
      </c>
      <c r="BS24" s="303">
        <f t="shared" ref="BS24" si="220">IF($BL24="1",AL24,0)</f>
        <v>0</v>
      </c>
      <c r="BT24" s="314">
        <f t="shared" ref="BT24" si="221">IF($BL24="1",AM24,0)</f>
        <v>0</v>
      </c>
      <c r="BU24" s="291">
        <f t="shared" ref="BU24" si="222">IF($BL24="1",AN24,0)</f>
        <v>0</v>
      </c>
      <c r="BV24" s="307">
        <f t="shared" ref="BV24" si="223">IF($BL24="1",AO24,0)</f>
        <v>0</v>
      </c>
      <c r="BW24" s="307">
        <f t="shared" ref="BW24" si="224">IF($BL24="1",AP24,0)</f>
        <v>0</v>
      </c>
      <c r="BX24" s="307">
        <f t="shared" ref="BX24" si="225">IF($BL24="1",AQ24,0)</f>
        <v>0</v>
      </c>
      <c r="BY24" s="307">
        <f t="shared" ref="BY24" si="226">IF($BL24="1",AR24,0)</f>
        <v>0</v>
      </c>
      <c r="BZ24" s="307">
        <f t="shared" ref="BZ24" si="227">IF($BL24="1",AS24,0)</f>
        <v>0</v>
      </c>
      <c r="CA24" s="307">
        <f t="shared" ref="CA24" si="228">IF($BL24="1",AT24,0)</f>
        <v>0</v>
      </c>
      <c r="CB24" s="349">
        <f t="shared" ref="CB24" si="229">IF($BL24="1",AU24,0)</f>
        <v>0</v>
      </c>
      <c r="CC24" s="291">
        <f>IFERROR(IF($X24="N/A",Z24+AB24+AD24,X24+Z24+AB24+AD24),0)</f>
        <v>0</v>
      </c>
      <c r="CD24" s="314">
        <f>Y24+AA24+AC24+AE24</f>
        <v>0</v>
      </c>
    </row>
    <row r="25" spans="1:82" s="20" customFormat="1" ht="12.6" customHeight="1" x14ac:dyDescent="0.2">
      <c r="B25" s="285"/>
      <c r="C25" s="270"/>
      <c r="D25" s="269"/>
      <c r="E25" s="269"/>
      <c r="F25" s="269"/>
      <c r="G25" s="284"/>
      <c r="H25" s="269"/>
      <c r="I25" s="269"/>
      <c r="J25" s="273"/>
      <c r="K25" s="269"/>
      <c r="L25" s="273"/>
      <c r="M25" s="269"/>
      <c r="N25" s="283"/>
      <c r="O25" s="283"/>
      <c r="P25" s="301"/>
      <c r="Q25" s="286"/>
      <c r="R25" s="300"/>
      <c r="S25" s="283"/>
      <c r="T25" s="153" t="s">
        <v>51</v>
      </c>
      <c r="U25" s="218">
        <f>IFERROR(VLOOKUP(T25,vstupy!$B$2:$C$12,2,FALSE),0)</f>
        <v>0</v>
      </c>
      <c r="V25" s="286"/>
      <c r="W25" s="280"/>
      <c r="X25" s="281"/>
      <c r="Y25" s="277"/>
      <c r="Z25" s="277"/>
      <c r="AA25" s="277"/>
      <c r="AB25" s="277"/>
      <c r="AC25" s="277"/>
      <c r="AD25" s="277"/>
      <c r="AE25" s="275"/>
      <c r="AF25" s="291"/>
      <c r="AG25" s="303"/>
      <c r="AH25" s="303"/>
      <c r="AI25" s="303"/>
      <c r="AJ25" s="303"/>
      <c r="AK25" s="303"/>
      <c r="AL25" s="303"/>
      <c r="AM25" s="314"/>
      <c r="AN25" s="307"/>
      <c r="AO25" s="307"/>
      <c r="AP25" s="307"/>
      <c r="AQ25" s="307"/>
      <c r="AR25" s="307"/>
      <c r="AS25" s="307"/>
      <c r="AT25" s="307"/>
      <c r="AU25" s="336"/>
      <c r="AV25" s="291"/>
      <c r="AW25" s="303"/>
      <c r="AX25" s="303"/>
      <c r="AY25" s="303"/>
      <c r="AZ25" s="303"/>
      <c r="BA25" s="303"/>
      <c r="BB25" s="303"/>
      <c r="BC25" s="314"/>
      <c r="BD25" s="291"/>
      <c r="BE25" s="303"/>
      <c r="BF25" s="303"/>
      <c r="BG25" s="303"/>
      <c r="BH25" s="303"/>
      <c r="BI25" s="303"/>
      <c r="BJ25" s="303"/>
      <c r="BK25" s="314"/>
      <c r="BL25" s="315"/>
      <c r="BM25" s="291"/>
      <c r="BN25" s="303"/>
      <c r="BO25" s="303"/>
      <c r="BP25" s="303"/>
      <c r="BQ25" s="303"/>
      <c r="BR25" s="303"/>
      <c r="BS25" s="303"/>
      <c r="BT25" s="314"/>
      <c r="BU25" s="291"/>
      <c r="BV25" s="307"/>
      <c r="BW25" s="307"/>
      <c r="BX25" s="307"/>
      <c r="BY25" s="307"/>
      <c r="BZ25" s="307"/>
      <c r="CA25" s="307"/>
      <c r="CB25" s="349"/>
      <c r="CC25" s="291"/>
      <c r="CD25" s="314"/>
    </row>
    <row r="26" spans="1:82" s="20" customFormat="1" ht="12.6" customHeight="1" x14ac:dyDescent="0.2">
      <c r="B26" s="285"/>
      <c r="C26" s="270"/>
      <c r="D26" s="269"/>
      <c r="E26" s="269"/>
      <c r="F26" s="269"/>
      <c r="G26" s="284"/>
      <c r="H26" s="269"/>
      <c r="I26" s="269"/>
      <c r="J26" s="273"/>
      <c r="K26" s="269"/>
      <c r="L26" s="273"/>
      <c r="M26" s="269"/>
      <c r="N26" s="283"/>
      <c r="O26" s="283"/>
      <c r="P26" s="301"/>
      <c r="Q26" s="286"/>
      <c r="R26" s="300"/>
      <c r="S26" s="283"/>
      <c r="T26" s="153" t="s">
        <v>51</v>
      </c>
      <c r="U26" s="218">
        <f>IFERROR(VLOOKUP(T26,vstupy!$B$2:$C$12,2,FALSE),0)</f>
        <v>0</v>
      </c>
      <c r="V26" s="286"/>
      <c r="W26" s="280"/>
      <c r="X26" s="282"/>
      <c r="Y26" s="277"/>
      <c r="Z26" s="277"/>
      <c r="AA26" s="277"/>
      <c r="AB26" s="277"/>
      <c r="AC26" s="277"/>
      <c r="AD26" s="277"/>
      <c r="AE26" s="275"/>
      <c r="AF26" s="291"/>
      <c r="AG26" s="303"/>
      <c r="AH26" s="303"/>
      <c r="AI26" s="303"/>
      <c r="AJ26" s="303"/>
      <c r="AK26" s="303"/>
      <c r="AL26" s="303"/>
      <c r="AM26" s="314"/>
      <c r="AN26" s="307"/>
      <c r="AO26" s="307"/>
      <c r="AP26" s="307"/>
      <c r="AQ26" s="307"/>
      <c r="AR26" s="307"/>
      <c r="AS26" s="307"/>
      <c r="AT26" s="307"/>
      <c r="AU26" s="336"/>
      <c r="AV26" s="291"/>
      <c r="AW26" s="303"/>
      <c r="AX26" s="303"/>
      <c r="AY26" s="303"/>
      <c r="AZ26" s="303"/>
      <c r="BA26" s="303"/>
      <c r="BB26" s="303"/>
      <c r="BC26" s="314"/>
      <c r="BD26" s="291"/>
      <c r="BE26" s="303"/>
      <c r="BF26" s="303"/>
      <c r="BG26" s="303"/>
      <c r="BH26" s="303"/>
      <c r="BI26" s="303"/>
      <c r="BJ26" s="303"/>
      <c r="BK26" s="314"/>
      <c r="BL26" s="315"/>
      <c r="BM26" s="291"/>
      <c r="BN26" s="303"/>
      <c r="BO26" s="303"/>
      <c r="BP26" s="303"/>
      <c r="BQ26" s="303"/>
      <c r="BR26" s="303"/>
      <c r="BS26" s="303"/>
      <c r="BT26" s="314"/>
      <c r="BU26" s="291"/>
      <c r="BV26" s="307"/>
      <c r="BW26" s="307"/>
      <c r="BX26" s="307"/>
      <c r="BY26" s="307"/>
      <c r="BZ26" s="307"/>
      <c r="CA26" s="307"/>
      <c r="CB26" s="349"/>
      <c r="CC26" s="291"/>
      <c r="CD26" s="314"/>
    </row>
    <row r="27" spans="1:82" ht="12.6" customHeight="1" x14ac:dyDescent="0.2">
      <c r="B27" s="285">
        <v>7</v>
      </c>
      <c r="C27" s="270"/>
      <c r="D27" s="269"/>
      <c r="E27" s="269"/>
      <c r="F27" s="269" t="s">
        <v>177</v>
      </c>
      <c r="G27" s="284"/>
      <c r="H27" s="269"/>
      <c r="I27" s="269"/>
      <c r="J27" s="273">
        <f t="shared" si="186"/>
        <v>0</v>
      </c>
      <c r="K27" s="269"/>
      <c r="L27" s="273">
        <f t="shared" ref="L27" si="230">IF(K27="N",0,K27)</f>
        <v>0</v>
      </c>
      <c r="M27" s="269" t="s">
        <v>177</v>
      </c>
      <c r="N27" s="283"/>
      <c r="O27" s="283"/>
      <c r="P27" s="301"/>
      <c r="Q27" s="286" t="s">
        <v>50</v>
      </c>
      <c r="R27" s="300">
        <f>VLOOKUP(Q27,vstupy!$B$17:$C$27,2,FALSE)</f>
        <v>0</v>
      </c>
      <c r="S27" s="283"/>
      <c r="T27" s="153" t="s">
        <v>51</v>
      </c>
      <c r="U27" s="218">
        <f>IFERROR(VLOOKUP(T27,vstupy!$B$2:$C$12,2,FALSE),0)</f>
        <v>0</v>
      </c>
      <c r="V27" s="286" t="s">
        <v>50</v>
      </c>
      <c r="W27" s="279">
        <f>VLOOKUP(V27,vstupy!$B$17:$C$27,2,FALSE)</f>
        <v>0</v>
      </c>
      <c r="X27" s="281" t="str">
        <f t="shared" ref="X27" si="231">IFERROR(IF(J27=0,"N",N27/I27),0)</f>
        <v>N</v>
      </c>
      <c r="Y27" s="276">
        <f t="shared" ref="Y27" si="232">N27</f>
        <v>0</v>
      </c>
      <c r="Z27" s="276" t="str">
        <f t="shared" ref="Z27" si="233">IFERROR(IF(J27=0,"N",O27/I27),0)</f>
        <v>N</v>
      </c>
      <c r="AA27" s="276">
        <f t="shared" ref="AA27" si="234">O27</f>
        <v>0</v>
      </c>
      <c r="AB27" s="276">
        <f t="shared" ref="AB27" si="235">P27*R27</f>
        <v>0</v>
      </c>
      <c r="AC27" s="276">
        <f t="shared" ref="AC27" si="236">IFERROR(AB27*J27,0)</f>
        <v>0</v>
      </c>
      <c r="AD27" s="278">
        <f t="shared" ref="AD27" si="237">IF(S27&gt;0,IF(W27&gt;0,($G$6/160)*(S27/60)*W27,0),IF(W27&gt;0,($G$6/160)*((U27+U28+U29)/60)*W27,0))</f>
        <v>0</v>
      </c>
      <c r="AE27" s="274">
        <f t="shared" ref="AE27" si="238">IFERROR(AD27*J27,0)</f>
        <v>0</v>
      </c>
      <c r="AF27" s="291">
        <f>IF($M27="In (zvyšuje náklady)",X27,0)</f>
        <v>0</v>
      </c>
      <c r="AG27" s="303">
        <f t="shared" ref="AG27:AM27" si="239">IF($M27="In (zvyšuje náklady)",Y27,0)</f>
        <v>0</v>
      </c>
      <c r="AH27" s="303">
        <f t="shared" si="239"/>
        <v>0</v>
      </c>
      <c r="AI27" s="303">
        <f t="shared" si="239"/>
        <v>0</v>
      </c>
      <c r="AJ27" s="303">
        <f t="shared" si="239"/>
        <v>0</v>
      </c>
      <c r="AK27" s="303">
        <f t="shared" si="239"/>
        <v>0</v>
      </c>
      <c r="AL27" s="303">
        <f t="shared" si="239"/>
        <v>0</v>
      </c>
      <c r="AM27" s="314">
        <f t="shared" si="239"/>
        <v>0</v>
      </c>
      <c r="AN27" s="306" t="str">
        <f t="shared" ref="AN27" si="240">IF($M27="In (zvyšuje náklady)",0,X27)</f>
        <v>N</v>
      </c>
      <c r="AO27" s="306">
        <f t="shared" ref="AO27" si="241">IF($M27="In (zvyšuje náklady)",0,Y27)</f>
        <v>0</v>
      </c>
      <c r="AP27" s="306" t="str">
        <f t="shared" ref="AP27" si="242">IF($M27="In (zvyšuje náklady)",0,Z27)</f>
        <v>N</v>
      </c>
      <c r="AQ27" s="306">
        <f t="shared" ref="AQ27" si="243">IF($M27="In (zvyšuje náklady)",0,AA27)</f>
        <v>0</v>
      </c>
      <c r="AR27" s="306">
        <f t="shared" ref="AR27" si="244">IF($M27="In (zvyšuje náklady)",0,AB27)</f>
        <v>0</v>
      </c>
      <c r="AS27" s="306">
        <f t="shared" ref="AS27" si="245">IF($M27="In (zvyšuje náklady)",0,AC27)</f>
        <v>0</v>
      </c>
      <c r="AT27" s="306">
        <f t="shared" ref="AT27" si="246">IF($M27="In (zvyšuje náklady)",0,AD27)</f>
        <v>0</v>
      </c>
      <c r="AU27" s="335">
        <f t="shared" ref="AU27" si="247">IF($M27="In (zvyšuje náklady)",0,AE27)</f>
        <v>0</v>
      </c>
      <c r="AV27" s="291">
        <f t="shared" ref="AV27:BB27" si="248">IF($L27&gt;0,AF27,0)</f>
        <v>0</v>
      </c>
      <c r="AW27" s="303">
        <f t="shared" ref="AW27:AY27" si="249">IF($L27&gt;0,$L27*AV27,0)</f>
        <v>0</v>
      </c>
      <c r="AX27" s="303">
        <f t="shared" si="248"/>
        <v>0</v>
      </c>
      <c r="AY27" s="303">
        <f t="shared" si="249"/>
        <v>0</v>
      </c>
      <c r="AZ27" s="303">
        <f t="shared" si="248"/>
        <v>0</v>
      </c>
      <c r="BA27" s="303">
        <f t="shared" ref="BA27" si="250">IF($L27&gt;0,$L27*AZ27,0)</f>
        <v>0</v>
      </c>
      <c r="BB27" s="303">
        <f t="shared" si="248"/>
        <v>0</v>
      </c>
      <c r="BC27" s="314">
        <f t="shared" ref="BC27" si="251">IF($L27&gt;0,$L27*BB27,0)</f>
        <v>0</v>
      </c>
      <c r="BD27" s="291">
        <f t="shared" ref="BD27" si="252">IF($L27&gt;0,AN27,0)</f>
        <v>0</v>
      </c>
      <c r="BE27" s="303">
        <f t="shared" ref="BE27" si="253">IF($L27&gt;0,$L27*BD27,0)</f>
        <v>0</v>
      </c>
      <c r="BF27" s="303">
        <f t="shared" ref="BF27" si="254">IF($L27&gt;0,AP27,0)</f>
        <v>0</v>
      </c>
      <c r="BG27" s="303">
        <f t="shared" ref="BG27" si="255">IF($L27&gt;0,$L27*BF27,0)</f>
        <v>0</v>
      </c>
      <c r="BH27" s="303">
        <f t="shared" ref="BH27" si="256">IF($L27&gt;0,AR27,0)</f>
        <v>0</v>
      </c>
      <c r="BI27" s="303">
        <f t="shared" ref="BI27" si="257">IF($L27&gt;0,$L27*BH27,0)</f>
        <v>0</v>
      </c>
      <c r="BJ27" s="303">
        <f t="shared" ref="BJ27" si="258">IF($L27&gt;0,AT27,0)</f>
        <v>0</v>
      </c>
      <c r="BK27" s="314">
        <f t="shared" ref="BK27" si="259">IF($L27&gt;0,$L27*BJ27,0)</f>
        <v>0</v>
      </c>
      <c r="BL27" s="315">
        <f>IF(F27=vstupy!F$6,"1",0)</f>
        <v>0</v>
      </c>
      <c r="BM27" s="291">
        <f t="shared" ref="BM27" si="260">IF($BL27="1",AF27,0)</f>
        <v>0</v>
      </c>
      <c r="BN27" s="303">
        <f t="shared" ref="BN27" si="261">IF($BL27="1",AG27,0)</f>
        <v>0</v>
      </c>
      <c r="BO27" s="303">
        <f t="shared" ref="BO27" si="262">IF($BL27="1",AH27,0)</f>
        <v>0</v>
      </c>
      <c r="BP27" s="303">
        <f t="shared" ref="BP27" si="263">IF($BL27="1",AI27,0)</f>
        <v>0</v>
      </c>
      <c r="BQ27" s="303">
        <f t="shared" ref="BQ27" si="264">IF($BL27="1",AJ27,0)</f>
        <v>0</v>
      </c>
      <c r="BR27" s="303">
        <f t="shared" ref="BR27" si="265">IF($BL27="1",AK27,0)</f>
        <v>0</v>
      </c>
      <c r="BS27" s="303">
        <f t="shared" ref="BS27" si="266">IF($BL27="1",AL27,0)</f>
        <v>0</v>
      </c>
      <c r="BT27" s="314">
        <f t="shared" ref="BT27" si="267">IF($BL27="1",AM27,0)</f>
        <v>0</v>
      </c>
      <c r="BU27" s="291">
        <f t="shared" ref="BU27" si="268">IF($BL27="1",AN27,0)</f>
        <v>0</v>
      </c>
      <c r="BV27" s="307">
        <f t="shared" ref="BV27" si="269">IF($BL27="1",AO27,0)</f>
        <v>0</v>
      </c>
      <c r="BW27" s="307">
        <f t="shared" ref="BW27" si="270">IF($BL27="1",AP27,0)</f>
        <v>0</v>
      </c>
      <c r="BX27" s="307">
        <f t="shared" ref="BX27" si="271">IF($BL27="1",AQ27,0)</f>
        <v>0</v>
      </c>
      <c r="BY27" s="307">
        <f t="shared" ref="BY27" si="272">IF($BL27="1",AR27,0)</f>
        <v>0</v>
      </c>
      <c r="BZ27" s="307">
        <f t="shared" ref="BZ27" si="273">IF($BL27="1",AS27,0)</f>
        <v>0</v>
      </c>
      <c r="CA27" s="307">
        <f t="shared" ref="CA27" si="274">IF($BL27="1",AT27,0)</f>
        <v>0</v>
      </c>
      <c r="CB27" s="349">
        <f t="shared" ref="CB27" si="275">IF($BL27="1",AU27,0)</f>
        <v>0</v>
      </c>
      <c r="CC27" s="291">
        <f>IFERROR(IF($X27="N/A",Z27+AB27+AD27,X27+Z27+AB27+AD27),0)</f>
        <v>0</v>
      </c>
      <c r="CD27" s="314">
        <f>Y27+AA27+AC27+AE27</f>
        <v>0</v>
      </c>
    </row>
    <row r="28" spans="1:82" ht="12.6" customHeight="1" x14ac:dyDescent="0.2">
      <c r="B28" s="285"/>
      <c r="C28" s="270"/>
      <c r="D28" s="269"/>
      <c r="E28" s="269"/>
      <c r="F28" s="269"/>
      <c r="G28" s="284"/>
      <c r="H28" s="269"/>
      <c r="I28" s="269"/>
      <c r="J28" s="273"/>
      <c r="K28" s="269"/>
      <c r="L28" s="273"/>
      <c r="M28" s="269"/>
      <c r="N28" s="283"/>
      <c r="O28" s="283"/>
      <c r="P28" s="301"/>
      <c r="Q28" s="286"/>
      <c r="R28" s="300"/>
      <c r="S28" s="283"/>
      <c r="T28" s="153" t="s">
        <v>51</v>
      </c>
      <c r="U28" s="218">
        <f>IFERROR(VLOOKUP(T28,vstupy!$B$2:$C$12,2,FALSE),0)</f>
        <v>0</v>
      </c>
      <c r="V28" s="286"/>
      <c r="W28" s="280"/>
      <c r="X28" s="281"/>
      <c r="Y28" s="277"/>
      <c r="Z28" s="277"/>
      <c r="AA28" s="277"/>
      <c r="AB28" s="277"/>
      <c r="AC28" s="277"/>
      <c r="AD28" s="277"/>
      <c r="AE28" s="275"/>
      <c r="AF28" s="291"/>
      <c r="AG28" s="303"/>
      <c r="AH28" s="303"/>
      <c r="AI28" s="303"/>
      <c r="AJ28" s="303"/>
      <c r="AK28" s="303"/>
      <c r="AL28" s="303"/>
      <c r="AM28" s="314"/>
      <c r="AN28" s="307"/>
      <c r="AO28" s="307"/>
      <c r="AP28" s="307"/>
      <c r="AQ28" s="307"/>
      <c r="AR28" s="307"/>
      <c r="AS28" s="307"/>
      <c r="AT28" s="307"/>
      <c r="AU28" s="336"/>
      <c r="AV28" s="291"/>
      <c r="AW28" s="303"/>
      <c r="AX28" s="303"/>
      <c r="AY28" s="303"/>
      <c r="AZ28" s="303"/>
      <c r="BA28" s="303"/>
      <c r="BB28" s="303"/>
      <c r="BC28" s="314"/>
      <c r="BD28" s="291"/>
      <c r="BE28" s="303"/>
      <c r="BF28" s="303"/>
      <c r="BG28" s="303"/>
      <c r="BH28" s="303"/>
      <c r="BI28" s="303"/>
      <c r="BJ28" s="303"/>
      <c r="BK28" s="314"/>
      <c r="BL28" s="315"/>
      <c r="BM28" s="291"/>
      <c r="BN28" s="303"/>
      <c r="BO28" s="303"/>
      <c r="BP28" s="303"/>
      <c r="BQ28" s="303"/>
      <c r="BR28" s="303"/>
      <c r="BS28" s="303"/>
      <c r="BT28" s="314"/>
      <c r="BU28" s="291"/>
      <c r="BV28" s="307"/>
      <c r="BW28" s="307"/>
      <c r="BX28" s="307"/>
      <c r="BY28" s="307"/>
      <c r="BZ28" s="307"/>
      <c r="CA28" s="307"/>
      <c r="CB28" s="349"/>
      <c r="CC28" s="291"/>
      <c r="CD28" s="314"/>
    </row>
    <row r="29" spans="1:82" ht="12.6" customHeight="1" x14ac:dyDescent="0.2">
      <c r="B29" s="285"/>
      <c r="C29" s="270"/>
      <c r="D29" s="269"/>
      <c r="E29" s="269"/>
      <c r="F29" s="269"/>
      <c r="G29" s="284"/>
      <c r="H29" s="269"/>
      <c r="I29" s="269"/>
      <c r="J29" s="273"/>
      <c r="K29" s="269"/>
      <c r="L29" s="273"/>
      <c r="M29" s="269"/>
      <c r="N29" s="283"/>
      <c r="O29" s="283"/>
      <c r="P29" s="301"/>
      <c r="Q29" s="286"/>
      <c r="R29" s="300"/>
      <c r="S29" s="283"/>
      <c r="T29" s="153" t="s">
        <v>51</v>
      </c>
      <c r="U29" s="218">
        <f>IFERROR(VLOOKUP(T29,vstupy!$B$2:$C$12,2,FALSE),0)</f>
        <v>0</v>
      </c>
      <c r="V29" s="286"/>
      <c r="W29" s="280"/>
      <c r="X29" s="282"/>
      <c r="Y29" s="277"/>
      <c r="Z29" s="277"/>
      <c r="AA29" s="277"/>
      <c r="AB29" s="277"/>
      <c r="AC29" s="277"/>
      <c r="AD29" s="277"/>
      <c r="AE29" s="275"/>
      <c r="AF29" s="291"/>
      <c r="AG29" s="303"/>
      <c r="AH29" s="303"/>
      <c r="AI29" s="303"/>
      <c r="AJ29" s="303"/>
      <c r="AK29" s="303"/>
      <c r="AL29" s="303"/>
      <c r="AM29" s="314"/>
      <c r="AN29" s="307"/>
      <c r="AO29" s="307"/>
      <c r="AP29" s="307"/>
      <c r="AQ29" s="307"/>
      <c r="AR29" s="307"/>
      <c r="AS29" s="307"/>
      <c r="AT29" s="307"/>
      <c r="AU29" s="336"/>
      <c r="AV29" s="291"/>
      <c r="AW29" s="303"/>
      <c r="AX29" s="303"/>
      <c r="AY29" s="303"/>
      <c r="AZ29" s="303"/>
      <c r="BA29" s="303"/>
      <c r="BB29" s="303"/>
      <c r="BC29" s="314"/>
      <c r="BD29" s="291"/>
      <c r="BE29" s="303"/>
      <c r="BF29" s="303"/>
      <c r="BG29" s="303"/>
      <c r="BH29" s="303"/>
      <c r="BI29" s="303"/>
      <c r="BJ29" s="303"/>
      <c r="BK29" s="314"/>
      <c r="BL29" s="315"/>
      <c r="BM29" s="291"/>
      <c r="BN29" s="303"/>
      <c r="BO29" s="303"/>
      <c r="BP29" s="303"/>
      <c r="BQ29" s="303"/>
      <c r="BR29" s="303"/>
      <c r="BS29" s="303"/>
      <c r="BT29" s="314"/>
      <c r="BU29" s="291"/>
      <c r="BV29" s="307"/>
      <c r="BW29" s="307"/>
      <c r="BX29" s="307"/>
      <c r="BY29" s="307"/>
      <c r="BZ29" s="307"/>
      <c r="CA29" s="307"/>
      <c r="CB29" s="349"/>
      <c r="CC29" s="291"/>
      <c r="CD29" s="314"/>
    </row>
    <row r="30" spans="1:82" ht="12.6" customHeight="1" x14ac:dyDescent="0.2">
      <c r="A30" s="20"/>
      <c r="B30" s="285">
        <v>8</v>
      </c>
      <c r="C30" s="270"/>
      <c r="D30" s="269"/>
      <c r="E30" s="269"/>
      <c r="F30" s="269" t="s">
        <v>177</v>
      </c>
      <c r="G30" s="284"/>
      <c r="H30" s="269"/>
      <c r="I30" s="269"/>
      <c r="J30" s="273">
        <f t="shared" ref="J30" si="276">IF(I30="N",0,I30)</f>
        <v>0</v>
      </c>
      <c r="K30" s="269"/>
      <c r="L30" s="273">
        <f t="shared" ref="L30" si="277">IF(K30="N",0,K30)</f>
        <v>0</v>
      </c>
      <c r="M30" s="269" t="s">
        <v>177</v>
      </c>
      <c r="N30" s="283"/>
      <c r="O30" s="283"/>
      <c r="P30" s="301"/>
      <c r="Q30" s="286" t="s">
        <v>50</v>
      </c>
      <c r="R30" s="300">
        <f>VLOOKUP(Q30,vstupy!$B$17:$C$27,2,FALSE)</f>
        <v>0</v>
      </c>
      <c r="S30" s="283"/>
      <c r="T30" s="153" t="s">
        <v>51</v>
      </c>
      <c r="U30" s="218">
        <f>IFERROR(VLOOKUP(T30,vstupy!$B$2:$C$12,2,FALSE),0)</f>
        <v>0</v>
      </c>
      <c r="V30" s="286" t="s">
        <v>50</v>
      </c>
      <c r="W30" s="279">
        <f>VLOOKUP(V30,vstupy!$B$17:$C$27,2,FALSE)</f>
        <v>0</v>
      </c>
      <c r="X30" s="281" t="str">
        <f t="shared" ref="X30" si="278">IFERROR(IF(J30=0,"N",N30/I30),0)</f>
        <v>N</v>
      </c>
      <c r="Y30" s="276">
        <f t="shared" ref="Y30" si="279">N30</f>
        <v>0</v>
      </c>
      <c r="Z30" s="276" t="str">
        <f t="shared" ref="Z30" si="280">IFERROR(IF(J30=0,"N",O30/I30),0)</f>
        <v>N</v>
      </c>
      <c r="AA30" s="276">
        <f t="shared" ref="AA30" si="281">O30</f>
        <v>0</v>
      </c>
      <c r="AB30" s="276">
        <f t="shared" ref="AB30" si="282">P30*R30</f>
        <v>0</v>
      </c>
      <c r="AC30" s="276">
        <f t="shared" si="59"/>
        <v>0</v>
      </c>
      <c r="AD30" s="278">
        <f t="shared" ref="AD30" si="283">IF(S30&gt;0,IF(W30&gt;0,($G$6/160)*(S30/60)*W30,0),IF(W30&gt;0,($G$6/160)*((U30+U31+U32)/60)*W30,0))</f>
        <v>0</v>
      </c>
      <c r="AE30" s="274">
        <f t="shared" si="15"/>
        <v>0</v>
      </c>
      <c r="AF30" s="291">
        <f>IF($M30="In (zvyšuje náklady)",X30,0)</f>
        <v>0</v>
      </c>
      <c r="AG30" s="303">
        <f t="shared" ref="AG30:AM30" si="284">IF($M30="In (zvyšuje náklady)",Y30,0)</f>
        <v>0</v>
      </c>
      <c r="AH30" s="303">
        <f t="shared" si="284"/>
        <v>0</v>
      </c>
      <c r="AI30" s="303">
        <f t="shared" si="284"/>
        <v>0</v>
      </c>
      <c r="AJ30" s="303">
        <f t="shared" si="284"/>
        <v>0</v>
      </c>
      <c r="AK30" s="303">
        <f t="shared" si="284"/>
        <v>0</v>
      </c>
      <c r="AL30" s="303">
        <f t="shared" si="284"/>
        <v>0</v>
      </c>
      <c r="AM30" s="314">
        <f t="shared" si="284"/>
        <v>0</v>
      </c>
      <c r="AN30" s="306" t="str">
        <f t="shared" ref="AN30" si="285">IF($M30="In (zvyšuje náklady)",0,X30)</f>
        <v>N</v>
      </c>
      <c r="AO30" s="306">
        <f t="shared" ref="AO30" si="286">IF($M30="In (zvyšuje náklady)",0,Y30)</f>
        <v>0</v>
      </c>
      <c r="AP30" s="306" t="str">
        <f t="shared" ref="AP30" si="287">IF($M30="In (zvyšuje náklady)",0,Z30)</f>
        <v>N</v>
      </c>
      <c r="AQ30" s="306">
        <f t="shared" ref="AQ30" si="288">IF($M30="In (zvyšuje náklady)",0,AA30)</f>
        <v>0</v>
      </c>
      <c r="AR30" s="306">
        <f t="shared" ref="AR30" si="289">IF($M30="In (zvyšuje náklady)",0,AB30)</f>
        <v>0</v>
      </c>
      <c r="AS30" s="306">
        <f t="shared" ref="AS30" si="290">IF($M30="In (zvyšuje náklady)",0,AC30)</f>
        <v>0</v>
      </c>
      <c r="AT30" s="306">
        <f t="shared" ref="AT30" si="291">IF($M30="In (zvyšuje náklady)",0,AD30)</f>
        <v>0</v>
      </c>
      <c r="AU30" s="335">
        <f t="shared" ref="AU30" si="292">IF($M30="In (zvyšuje náklady)",0,AE30)</f>
        <v>0</v>
      </c>
      <c r="AV30" s="291">
        <f t="shared" ref="AV30:BB30" si="293">IF($L30&gt;0,AF30,0)</f>
        <v>0</v>
      </c>
      <c r="AW30" s="303">
        <f t="shared" ref="AW30:AY30" si="294">IF($L30&gt;0,$L30*AV30,0)</f>
        <v>0</v>
      </c>
      <c r="AX30" s="303">
        <f t="shared" si="293"/>
        <v>0</v>
      </c>
      <c r="AY30" s="303">
        <f t="shared" si="294"/>
        <v>0</v>
      </c>
      <c r="AZ30" s="303">
        <f t="shared" si="293"/>
        <v>0</v>
      </c>
      <c r="BA30" s="303">
        <f t="shared" ref="BA30" si="295">IF($L30&gt;0,$L30*AZ30,0)</f>
        <v>0</v>
      </c>
      <c r="BB30" s="303">
        <f t="shared" si="293"/>
        <v>0</v>
      </c>
      <c r="BC30" s="314">
        <f t="shared" ref="BC30" si="296">IF($L30&gt;0,$L30*BB30,0)</f>
        <v>0</v>
      </c>
      <c r="BD30" s="291">
        <f t="shared" ref="BD30" si="297">IF($L30&gt;0,AN30,0)</f>
        <v>0</v>
      </c>
      <c r="BE30" s="303">
        <f t="shared" ref="BE30" si="298">IF($L30&gt;0,$L30*BD30,0)</f>
        <v>0</v>
      </c>
      <c r="BF30" s="303">
        <f t="shared" ref="BF30" si="299">IF($L30&gt;0,AP30,0)</f>
        <v>0</v>
      </c>
      <c r="BG30" s="303">
        <f t="shared" ref="BG30" si="300">IF($L30&gt;0,$L30*BF30,0)</f>
        <v>0</v>
      </c>
      <c r="BH30" s="303">
        <f t="shared" ref="BH30" si="301">IF($L30&gt;0,AR30,0)</f>
        <v>0</v>
      </c>
      <c r="BI30" s="303">
        <f t="shared" ref="BI30" si="302">IF($L30&gt;0,$L30*BH30,0)</f>
        <v>0</v>
      </c>
      <c r="BJ30" s="303">
        <f t="shared" ref="BJ30" si="303">IF($L30&gt;0,AT30,0)</f>
        <v>0</v>
      </c>
      <c r="BK30" s="314">
        <f t="shared" ref="BK30" si="304">IF($L30&gt;0,$L30*BJ30,0)</f>
        <v>0</v>
      </c>
      <c r="BL30" s="315">
        <f>IF(F30=vstupy!F$6,"1",0)</f>
        <v>0</v>
      </c>
      <c r="BM30" s="291">
        <f t="shared" ref="BM30" si="305">IF($BL30="1",AF30,0)</f>
        <v>0</v>
      </c>
      <c r="BN30" s="303">
        <f t="shared" ref="BN30" si="306">IF($BL30="1",AG30,0)</f>
        <v>0</v>
      </c>
      <c r="BO30" s="303">
        <f t="shared" ref="BO30" si="307">IF($BL30="1",AH30,0)</f>
        <v>0</v>
      </c>
      <c r="BP30" s="303">
        <f t="shared" ref="BP30" si="308">IF($BL30="1",AI30,0)</f>
        <v>0</v>
      </c>
      <c r="BQ30" s="303">
        <f t="shared" ref="BQ30" si="309">IF($BL30="1",AJ30,0)</f>
        <v>0</v>
      </c>
      <c r="BR30" s="303">
        <f t="shared" ref="BR30" si="310">IF($BL30="1",AK30,0)</f>
        <v>0</v>
      </c>
      <c r="BS30" s="303">
        <f t="shared" ref="BS30" si="311">IF($BL30="1",AL30,0)</f>
        <v>0</v>
      </c>
      <c r="BT30" s="314">
        <f t="shared" ref="BT30" si="312">IF($BL30="1",AM30,0)</f>
        <v>0</v>
      </c>
      <c r="BU30" s="291">
        <f t="shared" ref="BU30" si="313">IF($BL30="1",AN30,0)</f>
        <v>0</v>
      </c>
      <c r="BV30" s="307">
        <f t="shared" ref="BV30" si="314">IF($BL30="1",AO30,0)</f>
        <v>0</v>
      </c>
      <c r="BW30" s="307">
        <f t="shared" ref="BW30" si="315">IF($BL30="1",AP30,0)</f>
        <v>0</v>
      </c>
      <c r="BX30" s="307">
        <f t="shared" ref="BX30" si="316">IF($BL30="1",AQ30,0)</f>
        <v>0</v>
      </c>
      <c r="BY30" s="307">
        <f t="shared" ref="BY30" si="317">IF($BL30="1",AR30,0)</f>
        <v>0</v>
      </c>
      <c r="BZ30" s="307">
        <f t="shared" ref="BZ30" si="318">IF($BL30="1",AS30,0)</f>
        <v>0</v>
      </c>
      <c r="CA30" s="307">
        <f t="shared" ref="CA30" si="319">IF($BL30="1",AT30,0)</f>
        <v>0</v>
      </c>
      <c r="CB30" s="349">
        <f t="shared" ref="CB30" si="320">IF($BL30="1",AU30,0)</f>
        <v>0</v>
      </c>
      <c r="CC30" s="291">
        <f>IFERROR(IF($X30="N/A",Z30+AB30+AD30,X30+Z30+AB30+AD30),0)</f>
        <v>0</v>
      </c>
      <c r="CD30" s="314">
        <f>Y30+AA30+AC30+AE30</f>
        <v>0</v>
      </c>
    </row>
    <row r="31" spans="1:82" ht="12.6" customHeight="1" x14ac:dyDescent="0.2">
      <c r="A31" s="20"/>
      <c r="B31" s="285"/>
      <c r="C31" s="270"/>
      <c r="D31" s="269"/>
      <c r="E31" s="269"/>
      <c r="F31" s="269"/>
      <c r="G31" s="284"/>
      <c r="H31" s="269"/>
      <c r="I31" s="269"/>
      <c r="J31" s="273"/>
      <c r="K31" s="269"/>
      <c r="L31" s="273"/>
      <c r="M31" s="269"/>
      <c r="N31" s="283"/>
      <c r="O31" s="283"/>
      <c r="P31" s="301"/>
      <c r="Q31" s="286"/>
      <c r="R31" s="300"/>
      <c r="S31" s="283"/>
      <c r="T31" s="153" t="s">
        <v>51</v>
      </c>
      <c r="U31" s="218">
        <f>IFERROR(VLOOKUP(T31,vstupy!$B$2:$C$12,2,FALSE),0)</f>
        <v>0</v>
      </c>
      <c r="V31" s="286"/>
      <c r="W31" s="280"/>
      <c r="X31" s="281"/>
      <c r="Y31" s="277"/>
      <c r="Z31" s="277"/>
      <c r="AA31" s="277"/>
      <c r="AB31" s="277"/>
      <c r="AC31" s="277"/>
      <c r="AD31" s="277"/>
      <c r="AE31" s="275"/>
      <c r="AF31" s="291"/>
      <c r="AG31" s="303"/>
      <c r="AH31" s="303"/>
      <c r="AI31" s="303"/>
      <c r="AJ31" s="303"/>
      <c r="AK31" s="303"/>
      <c r="AL31" s="303"/>
      <c r="AM31" s="314"/>
      <c r="AN31" s="307"/>
      <c r="AO31" s="307"/>
      <c r="AP31" s="307"/>
      <c r="AQ31" s="307"/>
      <c r="AR31" s="307"/>
      <c r="AS31" s="307"/>
      <c r="AT31" s="307"/>
      <c r="AU31" s="336"/>
      <c r="AV31" s="291"/>
      <c r="AW31" s="303"/>
      <c r="AX31" s="303"/>
      <c r="AY31" s="303"/>
      <c r="AZ31" s="303"/>
      <c r="BA31" s="303"/>
      <c r="BB31" s="303"/>
      <c r="BC31" s="314"/>
      <c r="BD31" s="291"/>
      <c r="BE31" s="303"/>
      <c r="BF31" s="303"/>
      <c r="BG31" s="303"/>
      <c r="BH31" s="303"/>
      <c r="BI31" s="303"/>
      <c r="BJ31" s="303"/>
      <c r="BK31" s="314"/>
      <c r="BL31" s="315"/>
      <c r="BM31" s="291"/>
      <c r="BN31" s="303"/>
      <c r="BO31" s="303"/>
      <c r="BP31" s="303"/>
      <c r="BQ31" s="303"/>
      <c r="BR31" s="303"/>
      <c r="BS31" s="303"/>
      <c r="BT31" s="314"/>
      <c r="BU31" s="291"/>
      <c r="BV31" s="307"/>
      <c r="BW31" s="307"/>
      <c r="BX31" s="307"/>
      <c r="BY31" s="307"/>
      <c r="BZ31" s="307"/>
      <c r="CA31" s="307"/>
      <c r="CB31" s="349"/>
      <c r="CC31" s="291"/>
      <c r="CD31" s="314"/>
    </row>
    <row r="32" spans="1:82" ht="12.6" customHeight="1" x14ac:dyDescent="0.2">
      <c r="A32" s="20"/>
      <c r="B32" s="285"/>
      <c r="C32" s="270"/>
      <c r="D32" s="269"/>
      <c r="E32" s="269"/>
      <c r="F32" s="269"/>
      <c r="G32" s="284"/>
      <c r="H32" s="269"/>
      <c r="I32" s="269"/>
      <c r="J32" s="273"/>
      <c r="K32" s="269"/>
      <c r="L32" s="273"/>
      <c r="M32" s="269"/>
      <c r="N32" s="283"/>
      <c r="O32" s="283"/>
      <c r="P32" s="301"/>
      <c r="Q32" s="286"/>
      <c r="R32" s="300"/>
      <c r="S32" s="283"/>
      <c r="T32" s="153" t="s">
        <v>51</v>
      </c>
      <c r="U32" s="218">
        <f>IFERROR(VLOOKUP(T32,vstupy!$B$2:$C$12,2,FALSE),0)</f>
        <v>0</v>
      </c>
      <c r="V32" s="286"/>
      <c r="W32" s="280"/>
      <c r="X32" s="282"/>
      <c r="Y32" s="277"/>
      <c r="Z32" s="277"/>
      <c r="AA32" s="277"/>
      <c r="AB32" s="277"/>
      <c r="AC32" s="277"/>
      <c r="AD32" s="277"/>
      <c r="AE32" s="275"/>
      <c r="AF32" s="291"/>
      <c r="AG32" s="303"/>
      <c r="AH32" s="303"/>
      <c r="AI32" s="303"/>
      <c r="AJ32" s="303"/>
      <c r="AK32" s="303"/>
      <c r="AL32" s="303"/>
      <c r="AM32" s="314"/>
      <c r="AN32" s="307"/>
      <c r="AO32" s="307"/>
      <c r="AP32" s="307"/>
      <c r="AQ32" s="307"/>
      <c r="AR32" s="307"/>
      <c r="AS32" s="307"/>
      <c r="AT32" s="307"/>
      <c r="AU32" s="336"/>
      <c r="AV32" s="291"/>
      <c r="AW32" s="303"/>
      <c r="AX32" s="303"/>
      <c r="AY32" s="303"/>
      <c r="AZ32" s="303"/>
      <c r="BA32" s="303"/>
      <c r="BB32" s="303"/>
      <c r="BC32" s="314"/>
      <c r="BD32" s="291"/>
      <c r="BE32" s="303"/>
      <c r="BF32" s="303"/>
      <c r="BG32" s="303"/>
      <c r="BH32" s="303"/>
      <c r="BI32" s="303"/>
      <c r="BJ32" s="303"/>
      <c r="BK32" s="314"/>
      <c r="BL32" s="315"/>
      <c r="BM32" s="291"/>
      <c r="BN32" s="303"/>
      <c r="BO32" s="303"/>
      <c r="BP32" s="303"/>
      <c r="BQ32" s="303"/>
      <c r="BR32" s="303"/>
      <c r="BS32" s="303"/>
      <c r="BT32" s="314"/>
      <c r="BU32" s="291"/>
      <c r="BV32" s="307"/>
      <c r="BW32" s="307"/>
      <c r="BX32" s="307"/>
      <c r="BY32" s="307"/>
      <c r="BZ32" s="307"/>
      <c r="CA32" s="307"/>
      <c r="CB32" s="349"/>
      <c r="CC32" s="291"/>
      <c r="CD32" s="314"/>
    </row>
    <row r="33" spans="2:82" ht="12.6" customHeight="1" x14ac:dyDescent="0.2">
      <c r="B33" s="285">
        <v>9</v>
      </c>
      <c r="C33" s="270"/>
      <c r="D33" s="269"/>
      <c r="E33" s="269"/>
      <c r="F33" s="269" t="s">
        <v>177</v>
      </c>
      <c r="G33" s="284"/>
      <c r="H33" s="269"/>
      <c r="I33" s="269"/>
      <c r="J33" s="273">
        <f t="shared" ref="J33" si="321">IF(I33="N",0,I33)</f>
        <v>0</v>
      </c>
      <c r="K33" s="269"/>
      <c r="L33" s="273">
        <f t="shared" ref="L33" si="322">IF(K33="N",0,K33)</f>
        <v>0</v>
      </c>
      <c r="M33" s="269" t="s">
        <v>177</v>
      </c>
      <c r="N33" s="283"/>
      <c r="O33" s="283"/>
      <c r="P33" s="301"/>
      <c r="Q33" s="286" t="s">
        <v>50</v>
      </c>
      <c r="R33" s="300">
        <f>VLOOKUP(Q33,vstupy!$B$17:$C$27,2,FALSE)</f>
        <v>0</v>
      </c>
      <c r="S33" s="283"/>
      <c r="T33" s="153" t="s">
        <v>51</v>
      </c>
      <c r="U33" s="218">
        <f>IFERROR(VLOOKUP(T33,vstupy!$B$2:$C$12,2,FALSE),0)</f>
        <v>0</v>
      </c>
      <c r="V33" s="286" t="s">
        <v>50</v>
      </c>
      <c r="W33" s="279">
        <f>VLOOKUP(V33,vstupy!$B$17:$C$27,2,FALSE)</f>
        <v>0</v>
      </c>
      <c r="X33" s="281" t="str">
        <f t="shared" ref="X33" si="323">IFERROR(IF(J33=0,"N",N33/I33),0)</f>
        <v>N</v>
      </c>
      <c r="Y33" s="276">
        <f t="shared" ref="Y33" si="324">N33</f>
        <v>0</v>
      </c>
      <c r="Z33" s="276" t="str">
        <f t="shared" ref="Z33" si="325">IFERROR(IF(J33=0,"N",O33/I33),0)</f>
        <v>N</v>
      </c>
      <c r="AA33" s="276">
        <f t="shared" ref="AA33" si="326">O33</f>
        <v>0</v>
      </c>
      <c r="AB33" s="276">
        <f t="shared" ref="AB33" si="327">P33*R33</f>
        <v>0</v>
      </c>
      <c r="AC33" s="276">
        <f t="shared" si="59"/>
        <v>0</v>
      </c>
      <c r="AD33" s="278">
        <f t="shared" ref="AD33" si="328">IF(S33&gt;0,IF(W33&gt;0,($G$6/160)*(S33/60)*W33,0),IF(W33&gt;0,($G$6/160)*((U33+U34+U35)/60)*W33,0))</f>
        <v>0</v>
      </c>
      <c r="AE33" s="274">
        <f t="shared" si="15"/>
        <v>0</v>
      </c>
      <c r="AF33" s="291">
        <f>IF($M33="In (zvyšuje náklady)",X33,0)</f>
        <v>0</v>
      </c>
      <c r="AG33" s="303">
        <f t="shared" ref="AG33:AM33" si="329">IF($M33="In (zvyšuje náklady)",Y33,0)</f>
        <v>0</v>
      </c>
      <c r="AH33" s="303">
        <f t="shared" si="329"/>
        <v>0</v>
      </c>
      <c r="AI33" s="303">
        <f t="shared" si="329"/>
        <v>0</v>
      </c>
      <c r="AJ33" s="303">
        <f t="shared" si="329"/>
        <v>0</v>
      </c>
      <c r="AK33" s="303">
        <f t="shared" si="329"/>
        <v>0</v>
      </c>
      <c r="AL33" s="303">
        <f t="shared" si="329"/>
        <v>0</v>
      </c>
      <c r="AM33" s="314">
        <f t="shared" si="329"/>
        <v>0</v>
      </c>
      <c r="AN33" s="306" t="str">
        <f t="shared" ref="AN33" si="330">IF($M33="In (zvyšuje náklady)",0,X33)</f>
        <v>N</v>
      </c>
      <c r="AO33" s="306">
        <f t="shared" ref="AO33" si="331">IF($M33="In (zvyšuje náklady)",0,Y33)</f>
        <v>0</v>
      </c>
      <c r="AP33" s="306" t="str">
        <f t="shared" ref="AP33" si="332">IF($M33="In (zvyšuje náklady)",0,Z33)</f>
        <v>N</v>
      </c>
      <c r="AQ33" s="306">
        <f t="shared" ref="AQ33" si="333">IF($M33="In (zvyšuje náklady)",0,AA33)</f>
        <v>0</v>
      </c>
      <c r="AR33" s="306">
        <f t="shared" ref="AR33" si="334">IF($M33="In (zvyšuje náklady)",0,AB33)</f>
        <v>0</v>
      </c>
      <c r="AS33" s="306">
        <f t="shared" ref="AS33" si="335">IF($M33="In (zvyšuje náklady)",0,AC33)</f>
        <v>0</v>
      </c>
      <c r="AT33" s="306">
        <f t="shared" ref="AT33" si="336">IF($M33="In (zvyšuje náklady)",0,AD33)</f>
        <v>0</v>
      </c>
      <c r="AU33" s="335">
        <f t="shared" ref="AU33" si="337">IF($M33="In (zvyšuje náklady)",0,AE33)</f>
        <v>0</v>
      </c>
      <c r="AV33" s="291">
        <f t="shared" ref="AV33:BB33" si="338">IF($L33&gt;0,AF33,0)</f>
        <v>0</v>
      </c>
      <c r="AW33" s="303">
        <f t="shared" ref="AW33:AY33" si="339">IF($L33&gt;0,$L33*AV33,0)</f>
        <v>0</v>
      </c>
      <c r="AX33" s="303">
        <f t="shared" si="338"/>
        <v>0</v>
      </c>
      <c r="AY33" s="303">
        <f t="shared" si="339"/>
        <v>0</v>
      </c>
      <c r="AZ33" s="303">
        <f t="shared" si="338"/>
        <v>0</v>
      </c>
      <c r="BA33" s="303">
        <f t="shared" ref="BA33" si="340">IF($L33&gt;0,$L33*AZ33,0)</f>
        <v>0</v>
      </c>
      <c r="BB33" s="303">
        <f t="shared" si="338"/>
        <v>0</v>
      </c>
      <c r="BC33" s="314">
        <f t="shared" ref="BC33" si="341">IF($L33&gt;0,$L33*BB33,0)</f>
        <v>0</v>
      </c>
      <c r="BD33" s="291">
        <f t="shared" ref="BD33" si="342">IF($L33&gt;0,AN33,0)</f>
        <v>0</v>
      </c>
      <c r="BE33" s="303">
        <f t="shared" ref="BE33" si="343">IF($L33&gt;0,$L33*BD33,0)</f>
        <v>0</v>
      </c>
      <c r="BF33" s="303">
        <f t="shared" ref="BF33" si="344">IF($L33&gt;0,AP33,0)</f>
        <v>0</v>
      </c>
      <c r="BG33" s="303">
        <f t="shared" ref="BG33" si="345">IF($L33&gt;0,$L33*BF33,0)</f>
        <v>0</v>
      </c>
      <c r="BH33" s="303">
        <f t="shared" ref="BH33" si="346">IF($L33&gt;0,AR33,0)</f>
        <v>0</v>
      </c>
      <c r="BI33" s="303">
        <f t="shared" ref="BI33" si="347">IF($L33&gt;0,$L33*BH33,0)</f>
        <v>0</v>
      </c>
      <c r="BJ33" s="303">
        <f t="shared" ref="BJ33" si="348">IF($L33&gt;0,AT33,0)</f>
        <v>0</v>
      </c>
      <c r="BK33" s="314">
        <f t="shared" ref="BK33" si="349">IF($L33&gt;0,$L33*BJ33,0)</f>
        <v>0</v>
      </c>
      <c r="BL33" s="315">
        <f>IF(F33=vstupy!F$6,"1",0)</f>
        <v>0</v>
      </c>
      <c r="BM33" s="291">
        <f t="shared" ref="BM33" si="350">IF($BL33="1",AF33,0)</f>
        <v>0</v>
      </c>
      <c r="BN33" s="303">
        <f t="shared" ref="BN33" si="351">IF($BL33="1",AG33,0)</f>
        <v>0</v>
      </c>
      <c r="BO33" s="303">
        <f t="shared" ref="BO33" si="352">IF($BL33="1",AH33,0)</f>
        <v>0</v>
      </c>
      <c r="BP33" s="303">
        <f t="shared" ref="BP33" si="353">IF($BL33="1",AI33,0)</f>
        <v>0</v>
      </c>
      <c r="BQ33" s="303">
        <f t="shared" ref="BQ33" si="354">IF($BL33="1",AJ33,0)</f>
        <v>0</v>
      </c>
      <c r="BR33" s="303">
        <f t="shared" ref="BR33" si="355">IF($BL33="1",AK33,0)</f>
        <v>0</v>
      </c>
      <c r="BS33" s="303">
        <f t="shared" ref="BS33" si="356">IF($BL33="1",AL33,0)</f>
        <v>0</v>
      </c>
      <c r="BT33" s="314">
        <f t="shared" ref="BT33" si="357">IF($BL33="1",AM33,0)</f>
        <v>0</v>
      </c>
      <c r="BU33" s="291">
        <f t="shared" ref="BU33" si="358">IF($BL33="1",AN33,0)</f>
        <v>0</v>
      </c>
      <c r="BV33" s="307">
        <f t="shared" ref="BV33" si="359">IF($BL33="1",AO33,0)</f>
        <v>0</v>
      </c>
      <c r="BW33" s="307">
        <f t="shared" ref="BW33" si="360">IF($BL33="1",AP33,0)</f>
        <v>0</v>
      </c>
      <c r="BX33" s="307">
        <f t="shared" ref="BX33" si="361">IF($BL33="1",AQ33,0)</f>
        <v>0</v>
      </c>
      <c r="BY33" s="307">
        <f t="shared" ref="BY33" si="362">IF($BL33="1",AR33,0)</f>
        <v>0</v>
      </c>
      <c r="BZ33" s="307">
        <f t="shared" ref="BZ33" si="363">IF($BL33="1",AS33,0)</f>
        <v>0</v>
      </c>
      <c r="CA33" s="307">
        <f t="shared" ref="CA33" si="364">IF($BL33="1",AT33,0)</f>
        <v>0</v>
      </c>
      <c r="CB33" s="349">
        <f t="shared" ref="CB33" si="365">IF($BL33="1",AU33,0)</f>
        <v>0</v>
      </c>
      <c r="CC33" s="291">
        <f>IFERROR(IF($X33="N/A",Z33+AB33+AD33,X33+Z33+AB33+AD33),0)</f>
        <v>0</v>
      </c>
      <c r="CD33" s="314">
        <f>Y33+AA33+AC33+AE33</f>
        <v>0</v>
      </c>
    </row>
    <row r="34" spans="2:82" ht="12.6" customHeight="1" x14ac:dyDescent="0.2">
      <c r="B34" s="285"/>
      <c r="C34" s="270"/>
      <c r="D34" s="269"/>
      <c r="E34" s="269"/>
      <c r="F34" s="269"/>
      <c r="G34" s="284"/>
      <c r="H34" s="269"/>
      <c r="I34" s="269"/>
      <c r="J34" s="273"/>
      <c r="K34" s="269"/>
      <c r="L34" s="273"/>
      <c r="M34" s="269"/>
      <c r="N34" s="283"/>
      <c r="O34" s="283"/>
      <c r="P34" s="301"/>
      <c r="Q34" s="286"/>
      <c r="R34" s="300"/>
      <c r="S34" s="283"/>
      <c r="T34" s="153" t="s">
        <v>51</v>
      </c>
      <c r="U34" s="218">
        <f>IFERROR(VLOOKUP(T34,vstupy!$B$2:$C$12,2,FALSE),0)</f>
        <v>0</v>
      </c>
      <c r="V34" s="286"/>
      <c r="W34" s="280"/>
      <c r="X34" s="281"/>
      <c r="Y34" s="277"/>
      <c r="Z34" s="277"/>
      <c r="AA34" s="277"/>
      <c r="AB34" s="277"/>
      <c r="AC34" s="277"/>
      <c r="AD34" s="277"/>
      <c r="AE34" s="275"/>
      <c r="AF34" s="291"/>
      <c r="AG34" s="303"/>
      <c r="AH34" s="303"/>
      <c r="AI34" s="303"/>
      <c r="AJ34" s="303"/>
      <c r="AK34" s="303"/>
      <c r="AL34" s="303"/>
      <c r="AM34" s="314"/>
      <c r="AN34" s="307"/>
      <c r="AO34" s="307"/>
      <c r="AP34" s="307"/>
      <c r="AQ34" s="307"/>
      <c r="AR34" s="307"/>
      <c r="AS34" s="307"/>
      <c r="AT34" s="307"/>
      <c r="AU34" s="336"/>
      <c r="AV34" s="291"/>
      <c r="AW34" s="303"/>
      <c r="AX34" s="303"/>
      <c r="AY34" s="303"/>
      <c r="AZ34" s="303"/>
      <c r="BA34" s="303"/>
      <c r="BB34" s="303"/>
      <c r="BC34" s="314"/>
      <c r="BD34" s="291"/>
      <c r="BE34" s="303"/>
      <c r="BF34" s="303"/>
      <c r="BG34" s="303"/>
      <c r="BH34" s="303"/>
      <c r="BI34" s="303"/>
      <c r="BJ34" s="303"/>
      <c r="BK34" s="314"/>
      <c r="BL34" s="315"/>
      <c r="BM34" s="291"/>
      <c r="BN34" s="303"/>
      <c r="BO34" s="303"/>
      <c r="BP34" s="303"/>
      <c r="BQ34" s="303"/>
      <c r="BR34" s="303"/>
      <c r="BS34" s="303"/>
      <c r="BT34" s="314"/>
      <c r="BU34" s="291"/>
      <c r="BV34" s="307"/>
      <c r="BW34" s="307"/>
      <c r="BX34" s="307"/>
      <c r="BY34" s="307"/>
      <c r="BZ34" s="307"/>
      <c r="CA34" s="307"/>
      <c r="CB34" s="349"/>
      <c r="CC34" s="291"/>
      <c r="CD34" s="314"/>
    </row>
    <row r="35" spans="2:82" ht="12.6" customHeight="1" x14ac:dyDescent="0.2">
      <c r="B35" s="285"/>
      <c r="C35" s="270"/>
      <c r="D35" s="269"/>
      <c r="E35" s="269"/>
      <c r="F35" s="269"/>
      <c r="G35" s="284"/>
      <c r="H35" s="269"/>
      <c r="I35" s="269"/>
      <c r="J35" s="273"/>
      <c r="K35" s="269"/>
      <c r="L35" s="273"/>
      <c r="M35" s="269"/>
      <c r="N35" s="283"/>
      <c r="O35" s="283"/>
      <c r="P35" s="301"/>
      <c r="Q35" s="286"/>
      <c r="R35" s="300"/>
      <c r="S35" s="283"/>
      <c r="T35" s="153" t="s">
        <v>51</v>
      </c>
      <c r="U35" s="218">
        <f>IFERROR(VLOOKUP(T35,vstupy!$B$2:$C$12,2,FALSE),0)</f>
        <v>0</v>
      </c>
      <c r="V35" s="286"/>
      <c r="W35" s="280"/>
      <c r="X35" s="282"/>
      <c r="Y35" s="277"/>
      <c r="Z35" s="277"/>
      <c r="AA35" s="277"/>
      <c r="AB35" s="277"/>
      <c r="AC35" s="277"/>
      <c r="AD35" s="277"/>
      <c r="AE35" s="275"/>
      <c r="AF35" s="291"/>
      <c r="AG35" s="303"/>
      <c r="AH35" s="303"/>
      <c r="AI35" s="303"/>
      <c r="AJ35" s="303"/>
      <c r="AK35" s="303"/>
      <c r="AL35" s="303"/>
      <c r="AM35" s="314"/>
      <c r="AN35" s="307"/>
      <c r="AO35" s="307"/>
      <c r="AP35" s="307"/>
      <c r="AQ35" s="307"/>
      <c r="AR35" s="307"/>
      <c r="AS35" s="307"/>
      <c r="AT35" s="307"/>
      <c r="AU35" s="336"/>
      <c r="AV35" s="291"/>
      <c r="AW35" s="303"/>
      <c r="AX35" s="303"/>
      <c r="AY35" s="303"/>
      <c r="AZ35" s="303"/>
      <c r="BA35" s="303"/>
      <c r="BB35" s="303"/>
      <c r="BC35" s="314"/>
      <c r="BD35" s="291"/>
      <c r="BE35" s="303"/>
      <c r="BF35" s="303"/>
      <c r="BG35" s="303"/>
      <c r="BH35" s="303"/>
      <c r="BI35" s="303"/>
      <c r="BJ35" s="303"/>
      <c r="BK35" s="314"/>
      <c r="BL35" s="315"/>
      <c r="BM35" s="291"/>
      <c r="BN35" s="303"/>
      <c r="BO35" s="303"/>
      <c r="BP35" s="303"/>
      <c r="BQ35" s="303"/>
      <c r="BR35" s="303"/>
      <c r="BS35" s="303"/>
      <c r="BT35" s="314"/>
      <c r="BU35" s="291"/>
      <c r="BV35" s="307"/>
      <c r="BW35" s="307"/>
      <c r="BX35" s="307"/>
      <c r="BY35" s="307"/>
      <c r="BZ35" s="307"/>
      <c r="CA35" s="307"/>
      <c r="CB35" s="349"/>
      <c r="CC35" s="291"/>
      <c r="CD35" s="314"/>
    </row>
    <row r="36" spans="2:82" s="20" customFormat="1" ht="12.6" customHeight="1" x14ac:dyDescent="0.2">
      <c r="B36" s="285">
        <v>10</v>
      </c>
      <c r="C36" s="269"/>
      <c r="D36" s="269"/>
      <c r="E36" s="269"/>
      <c r="F36" s="269" t="s">
        <v>177</v>
      </c>
      <c r="G36" s="284"/>
      <c r="H36" s="269"/>
      <c r="I36" s="269"/>
      <c r="J36" s="273">
        <f t="shared" ref="J36" si="366">IF(I36="N",0,I36)</f>
        <v>0</v>
      </c>
      <c r="K36" s="269"/>
      <c r="L36" s="273">
        <f t="shared" ref="L36" si="367">IF(K36="N",0,K36)</f>
        <v>0</v>
      </c>
      <c r="M36" s="269" t="s">
        <v>177</v>
      </c>
      <c r="N36" s="283"/>
      <c r="O36" s="283"/>
      <c r="P36" s="301"/>
      <c r="Q36" s="286" t="s">
        <v>50</v>
      </c>
      <c r="R36" s="300">
        <f>VLOOKUP(Q36,vstupy!$B$17:$C$27,2,FALSE)</f>
        <v>0</v>
      </c>
      <c r="S36" s="283"/>
      <c r="T36" s="153" t="s">
        <v>51</v>
      </c>
      <c r="U36" s="218">
        <f>IFERROR(VLOOKUP(T36,vstupy!$B$2:$C$12,2,FALSE),0)</f>
        <v>0</v>
      </c>
      <c r="V36" s="286" t="s">
        <v>50</v>
      </c>
      <c r="W36" s="279">
        <f>VLOOKUP(V36,vstupy!$B$17:$C$27,2,FALSE)</f>
        <v>0</v>
      </c>
      <c r="X36" s="281" t="str">
        <f t="shared" ref="X36" si="368">IFERROR(IF(J36=0,"N",N36/I36),0)</f>
        <v>N</v>
      </c>
      <c r="Y36" s="276">
        <f t="shared" ref="Y36" si="369">N36</f>
        <v>0</v>
      </c>
      <c r="Z36" s="276" t="str">
        <f t="shared" ref="Z36" si="370">IFERROR(IF(J36=0,"N",O36/I36),0)</f>
        <v>N</v>
      </c>
      <c r="AA36" s="276">
        <f t="shared" ref="AA36" si="371">O36</f>
        <v>0</v>
      </c>
      <c r="AB36" s="276">
        <f t="shared" ref="AB36" si="372">P36*R36</f>
        <v>0</v>
      </c>
      <c r="AC36" s="276">
        <f t="shared" si="59"/>
        <v>0</v>
      </c>
      <c r="AD36" s="278">
        <f t="shared" ref="AD36" si="373">IF(S36&gt;0,IF(W36&gt;0,($G$6/160)*(S36/60)*W36,0),IF(W36&gt;0,($G$6/160)*((U36+U37+U38)/60)*W36,0))</f>
        <v>0</v>
      </c>
      <c r="AE36" s="274">
        <f t="shared" si="15"/>
        <v>0</v>
      </c>
      <c r="AF36" s="291">
        <f>IF($M36="In (zvyšuje náklady)",X36,0)</f>
        <v>0</v>
      </c>
      <c r="AG36" s="303">
        <f t="shared" ref="AG36:AM36" si="374">IF($M36="In (zvyšuje náklady)",Y36,0)</f>
        <v>0</v>
      </c>
      <c r="AH36" s="303">
        <f t="shared" si="374"/>
        <v>0</v>
      </c>
      <c r="AI36" s="303">
        <f t="shared" si="374"/>
        <v>0</v>
      </c>
      <c r="AJ36" s="303">
        <f t="shared" si="374"/>
        <v>0</v>
      </c>
      <c r="AK36" s="303">
        <f t="shared" si="374"/>
        <v>0</v>
      </c>
      <c r="AL36" s="303">
        <f t="shared" si="374"/>
        <v>0</v>
      </c>
      <c r="AM36" s="314">
        <f t="shared" si="374"/>
        <v>0</v>
      </c>
      <c r="AN36" s="306" t="str">
        <f t="shared" ref="AN36" si="375">IF($M36="In (zvyšuje náklady)",0,X36)</f>
        <v>N</v>
      </c>
      <c r="AO36" s="306">
        <f t="shared" ref="AO36" si="376">IF($M36="In (zvyšuje náklady)",0,Y36)</f>
        <v>0</v>
      </c>
      <c r="AP36" s="306" t="str">
        <f t="shared" ref="AP36" si="377">IF($M36="In (zvyšuje náklady)",0,Z36)</f>
        <v>N</v>
      </c>
      <c r="AQ36" s="306">
        <f t="shared" ref="AQ36" si="378">IF($M36="In (zvyšuje náklady)",0,AA36)</f>
        <v>0</v>
      </c>
      <c r="AR36" s="306">
        <f t="shared" ref="AR36" si="379">IF($M36="In (zvyšuje náklady)",0,AB36)</f>
        <v>0</v>
      </c>
      <c r="AS36" s="306">
        <f t="shared" ref="AS36" si="380">IF($M36="In (zvyšuje náklady)",0,AC36)</f>
        <v>0</v>
      </c>
      <c r="AT36" s="306">
        <f t="shared" ref="AT36" si="381">IF($M36="In (zvyšuje náklady)",0,AD36)</f>
        <v>0</v>
      </c>
      <c r="AU36" s="335">
        <f t="shared" ref="AU36" si="382">IF($M36="In (zvyšuje náklady)",0,AE36)</f>
        <v>0</v>
      </c>
      <c r="AV36" s="291">
        <f t="shared" ref="AV36:BB36" si="383">IF($L36&gt;0,AF36,0)</f>
        <v>0</v>
      </c>
      <c r="AW36" s="303">
        <f t="shared" ref="AW36:AY36" si="384">IF($L36&gt;0,$L36*AV36,0)</f>
        <v>0</v>
      </c>
      <c r="AX36" s="303">
        <f t="shared" si="383"/>
        <v>0</v>
      </c>
      <c r="AY36" s="303">
        <f t="shared" si="384"/>
        <v>0</v>
      </c>
      <c r="AZ36" s="303">
        <f t="shared" si="383"/>
        <v>0</v>
      </c>
      <c r="BA36" s="303">
        <f t="shared" ref="BA36" si="385">IF($L36&gt;0,$L36*AZ36,0)</f>
        <v>0</v>
      </c>
      <c r="BB36" s="303">
        <f t="shared" si="383"/>
        <v>0</v>
      </c>
      <c r="BC36" s="314">
        <f t="shared" ref="BC36" si="386">IF($L36&gt;0,$L36*BB36,0)</f>
        <v>0</v>
      </c>
      <c r="BD36" s="291">
        <f t="shared" ref="BD36" si="387">IF($L36&gt;0,AN36,0)</f>
        <v>0</v>
      </c>
      <c r="BE36" s="303">
        <f t="shared" ref="BE36" si="388">IF($L36&gt;0,$L36*BD36,0)</f>
        <v>0</v>
      </c>
      <c r="BF36" s="303">
        <f t="shared" ref="BF36" si="389">IF($L36&gt;0,AP36,0)</f>
        <v>0</v>
      </c>
      <c r="BG36" s="303">
        <f t="shared" ref="BG36" si="390">IF($L36&gt;0,$L36*BF36,0)</f>
        <v>0</v>
      </c>
      <c r="BH36" s="303">
        <f t="shared" ref="BH36" si="391">IF($L36&gt;0,AR36,0)</f>
        <v>0</v>
      </c>
      <c r="BI36" s="303">
        <f t="shared" ref="BI36" si="392">IF($L36&gt;0,$L36*BH36,0)</f>
        <v>0</v>
      </c>
      <c r="BJ36" s="303">
        <f t="shared" ref="BJ36" si="393">IF($L36&gt;0,AT36,0)</f>
        <v>0</v>
      </c>
      <c r="BK36" s="314">
        <f t="shared" ref="BK36" si="394">IF($L36&gt;0,$L36*BJ36,0)</f>
        <v>0</v>
      </c>
      <c r="BL36" s="315">
        <f>IF(F36=vstupy!F$6,"1",0)</f>
        <v>0</v>
      </c>
      <c r="BM36" s="291">
        <f t="shared" ref="BM36" si="395">IF($BL36="1",AF36,0)</f>
        <v>0</v>
      </c>
      <c r="BN36" s="303">
        <f t="shared" ref="BN36" si="396">IF($BL36="1",AG36,0)</f>
        <v>0</v>
      </c>
      <c r="BO36" s="303">
        <f t="shared" ref="BO36" si="397">IF($BL36="1",AH36,0)</f>
        <v>0</v>
      </c>
      <c r="BP36" s="303">
        <f t="shared" ref="BP36" si="398">IF($BL36="1",AI36,0)</f>
        <v>0</v>
      </c>
      <c r="BQ36" s="303">
        <f t="shared" ref="BQ36" si="399">IF($BL36="1",AJ36,0)</f>
        <v>0</v>
      </c>
      <c r="BR36" s="303">
        <f t="shared" ref="BR36" si="400">IF($BL36="1",AK36,0)</f>
        <v>0</v>
      </c>
      <c r="BS36" s="303">
        <f t="shared" ref="BS36" si="401">IF($BL36="1",AL36,0)</f>
        <v>0</v>
      </c>
      <c r="BT36" s="314">
        <f t="shared" ref="BT36" si="402">IF($BL36="1",AM36,0)</f>
        <v>0</v>
      </c>
      <c r="BU36" s="291">
        <f t="shared" ref="BU36" si="403">IF($BL36="1",AN36,0)</f>
        <v>0</v>
      </c>
      <c r="BV36" s="307">
        <f t="shared" ref="BV36" si="404">IF($BL36="1",AO36,0)</f>
        <v>0</v>
      </c>
      <c r="BW36" s="307">
        <f t="shared" ref="BW36" si="405">IF($BL36="1",AP36,0)</f>
        <v>0</v>
      </c>
      <c r="BX36" s="307">
        <f t="shared" ref="BX36" si="406">IF($BL36="1",AQ36,0)</f>
        <v>0</v>
      </c>
      <c r="BY36" s="307">
        <f t="shared" ref="BY36" si="407">IF($BL36="1",AR36,0)</f>
        <v>0</v>
      </c>
      <c r="BZ36" s="307">
        <f t="shared" ref="BZ36" si="408">IF($BL36="1",AS36,0)</f>
        <v>0</v>
      </c>
      <c r="CA36" s="307">
        <f t="shared" ref="CA36" si="409">IF($BL36="1",AT36,0)</f>
        <v>0</v>
      </c>
      <c r="CB36" s="349">
        <f t="shared" ref="CB36" si="410">IF($BL36="1",AU36,0)</f>
        <v>0</v>
      </c>
      <c r="CC36" s="291">
        <f>IFERROR(IF($X36="N/A",Z36+AB36+AD36,X36+Z36+AB36+AD36),0)</f>
        <v>0</v>
      </c>
      <c r="CD36" s="314">
        <f>Y36+AA36+AC36+AE36</f>
        <v>0</v>
      </c>
    </row>
    <row r="37" spans="2:82" s="20" customFormat="1" ht="12.6" customHeight="1" x14ac:dyDescent="0.2">
      <c r="B37" s="285"/>
      <c r="C37" s="269"/>
      <c r="D37" s="269"/>
      <c r="E37" s="269"/>
      <c r="F37" s="269"/>
      <c r="G37" s="284"/>
      <c r="H37" s="269"/>
      <c r="I37" s="269"/>
      <c r="J37" s="273"/>
      <c r="K37" s="269"/>
      <c r="L37" s="273"/>
      <c r="M37" s="269"/>
      <c r="N37" s="283"/>
      <c r="O37" s="283"/>
      <c r="P37" s="301"/>
      <c r="Q37" s="286"/>
      <c r="R37" s="300"/>
      <c r="S37" s="283"/>
      <c r="T37" s="153" t="s">
        <v>51</v>
      </c>
      <c r="U37" s="218">
        <f>IFERROR(VLOOKUP(T37,vstupy!$B$2:$C$12,2,FALSE),0)</f>
        <v>0</v>
      </c>
      <c r="V37" s="286"/>
      <c r="W37" s="280"/>
      <c r="X37" s="281"/>
      <c r="Y37" s="277"/>
      <c r="Z37" s="277"/>
      <c r="AA37" s="277"/>
      <c r="AB37" s="277"/>
      <c r="AC37" s="277"/>
      <c r="AD37" s="277"/>
      <c r="AE37" s="275"/>
      <c r="AF37" s="291"/>
      <c r="AG37" s="303"/>
      <c r="AH37" s="303"/>
      <c r="AI37" s="303"/>
      <c r="AJ37" s="303"/>
      <c r="AK37" s="303"/>
      <c r="AL37" s="303"/>
      <c r="AM37" s="314"/>
      <c r="AN37" s="307"/>
      <c r="AO37" s="307"/>
      <c r="AP37" s="307"/>
      <c r="AQ37" s="307"/>
      <c r="AR37" s="307"/>
      <c r="AS37" s="307"/>
      <c r="AT37" s="307"/>
      <c r="AU37" s="336"/>
      <c r="AV37" s="291"/>
      <c r="AW37" s="303"/>
      <c r="AX37" s="303"/>
      <c r="AY37" s="303"/>
      <c r="AZ37" s="303"/>
      <c r="BA37" s="303"/>
      <c r="BB37" s="303"/>
      <c r="BC37" s="314"/>
      <c r="BD37" s="291"/>
      <c r="BE37" s="303"/>
      <c r="BF37" s="303"/>
      <c r="BG37" s="303"/>
      <c r="BH37" s="303"/>
      <c r="BI37" s="303"/>
      <c r="BJ37" s="303"/>
      <c r="BK37" s="314"/>
      <c r="BL37" s="315"/>
      <c r="BM37" s="291"/>
      <c r="BN37" s="303"/>
      <c r="BO37" s="303"/>
      <c r="BP37" s="303"/>
      <c r="BQ37" s="303"/>
      <c r="BR37" s="303"/>
      <c r="BS37" s="303"/>
      <c r="BT37" s="314"/>
      <c r="BU37" s="291"/>
      <c r="BV37" s="307"/>
      <c r="BW37" s="307"/>
      <c r="BX37" s="307"/>
      <c r="BY37" s="307"/>
      <c r="BZ37" s="307"/>
      <c r="CA37" s="307"/>
      <c r="CB37" s="349"/>
      <c r="CC37" s="291"/>
      <c r="CD37" s="314"/>
    </row>
    <row r="38" spans="2:82" s="20" customFormat="1" ht="12.6" customHeight="1" x14ac:dyDescent="0.2">
      <c r="B38" s="285"/>
      <c r="C38" s="269"/>
      <c r="D38" s="269"/>
      <c r="E38" s="269"/>
      <c r="F38" s="269"/>
      <c r="G38" s="284"/>
      <c r="H38" s="269"/>
      <c r="I38" s="269"/>
      <c r="J38" s="273"/>
      <c r="K38" s="269"/>
      <c r="L38" s="273"/>
      <c r="M38" s="269"/>
      <c r="N38" s="283"/>
      <c r="O38" s="283"/>
      <c r="P38" s="301"/>
      <c r="Q38" s="286"/>
      <c r="R38" s="300"/>
      <c r="S38" s="283"/>
      <c r="T38" s="153" t="s">
        <v>51</v>
      </c>
      <c r="U38" s="218">
        <f>IFERROR(VLOOKUP(T38,vstupy!$B$2:$C$12,2,FALSE),0)</f>
        <v>0</v>
      </c>
      <c r="V38" s="286"/>
      <c r="W38" s="280"/>
      <c r="X38" s="282"/>
      <c r="Y38" s="277"/>
      <c r="Z38" s="277"/>
      <c r="AA38" s="277"/>
      <c r="AB38" s="277"/>
      <c r="AC38" s="277"/>
      <c r="AD38" s="277"/>
      <c r="AE38" s="275"/>
      <c r="AF38" s="291"/>
      <c r="AG38" s="303"/>
      <c r="AH38" s="303"/>
      <c r="AI38" s="303"/>
      <c r="AJ38" s="303"/>
      <c r="AK38" s="303"/>
      <c r="AL38" s="303"/>
      <c r="AM38" s="314"/>
      <c r="AN38" s="307"/>
      <c r="AO38" s="307"/>
      <c r="AP38" s="307"/>
      <c r="AQ38" s="307"/>
      <c r="AR38" s="307"/>
      <c r="AS38" s="307"/>
      <c r="AT38" s="307"/>
      <c r="AU38" s="336"/>
      <c r="AV38" s="291"/>
      <c r="AW38" s="303"/>
      <c r="AX38" s="303"/>
      <c r="AY38" s="303"/>
      <c r="AZ38" s="303"/>
      <c r="BA38" s="303"/>
      <c r="BB38" s="303"/>
      <c r="BC38" s="314"/>
      <c r="BD38" s="291"/>
      <c r="BE38" s="303"/>
      <c r="BF38" s="303"/>
      <c r="BG38" s="303"/>
      <c r="BH38" s="303"/>
      <c r="BI38" s="303"/>
      <c r="BJ38" s="303"/>
      <c r="BK38" s="314"/>
      <c r="BL38" s="315"/>
      <c r="BM38" s="291"/>
      <c r="BN38" s="303"/>
      <c r="BO38" s="303"/>
      <c r="BP38" s="303"/>
      <c r="BQ38" s="303"/>
      <c r="BR38" s="303"/>
      <c r="BS38" s="303"/>
      <c r="BT38" s="314"/>
      <c r="BU38" s="291"/>
      <c r="BV38" s="307"/>
      <c r="BW38" s="307"/>
      <c r="BX38" s="307"/>
      <c r="BY38" s="307"/>
      <c r="BZ38" s="307"/>
      <c r="CA38" s="307"/>
      <c r="CB38" s="349"/>
      <c r="CC38" s="291"/>
      <c r="CD38" s="314"/>
    </row>
    <row r="39" spans="2:82" s="20" customFormat="1" ht="12.6" customHeight="1" x14ac:dyDescent="0.2">
      <c r="B39" s="285">
        <v>11</v>
      </c>
      <c r="C39" s="269"/>
      <c r="D39" s="269"/>
      <c r="E39" s="269"/>
      <c r="F39" s="269" t="s">
        <v>177</v>
      </c>
      <c r="G39" s="284"/>
      <c r="H39" s="269"/>
      <c r="I39" s="269"/>
      <c r="J39" s="273">
        <f t="shared" ref="J39" si="411">IF(I39="N",0,I39)</f>
        <v>0</v>
      </c>
      <c r="K39" s="269"/>
      <c r="L39" s="273">
        <f t="shared" ref="L39" si="412">IF(K39="N",0,K39)</f>
        <v>0</v>
      </c>
      <c r="M39" s="269" t="s">
        <v>177</v>
      </c>
      <c r="N39" s="283"/>
      <c r="O39" s="283"/>
      <c r="P39" s="301"/>
      <c r="Q39" s="286" t="s">
        <v>50</v>
      </c>
      <c r="R39" s="300">
        <f>VLOOKUP(Q39,vstupy!$B$17:$C$27,2,FALSE)</f>
        <v>0</v>
      </c>
      <c r="S39" s="283"/>
      <c r="T39" s="153" t="s">
        <v>51</v>
      </c>
      <c r="U39" s="218">
        <f>IFERROR(VLOOKUP(T39,vstupy!$B$2:$C$12,2,FALSE),0)</f>
        <v>0</v>
      </c>
      <c r="V39" s="286" t="s">
        <v>50</v>
      </c>
      <c r="W39" s="279">
        <f>VLOOKUP(V39,vstupy!$B$17:$C$27,2,FALSE)</f>
        <v>0</v>
      </c>
      <c r="X39" s="281" t="str">
        <f t="shared" ref="X39" si="413">IFERROR(IF(J39=0,"N",N39/I39),0)</f>
        <v>N</v>
      </c>
      <c r="Y39" s="276">
        <f t="shared" ref="Y39" si="414">N39</f>
        <v>0</v>
      </c>
      <c r="Z39" s="276" t="str">
        <f t="shared" ref="Z39" si="415">IFERROR(IF(J39=0,"N",O39/I39),0)</f>
        <v>N</v>
      </c>
      <c r="AA39" s="276">
        <f t="shared" ref="AA39" si="416">O39</f>
        <v>0</v>
      </c>
      <c r="AB39" s="276">
        <f t="shared" ref="AB39" si="417">P39*R39</f>
        <v>0</v>
      </c>
      <c r="AC39" s="276">
        <f t="shared" si="59"/>
        <v>0</v>
      </c>
      <c r="AD39" s="278">
        <f t="shared" ref="AD39" si="418">IF(S39&gt;0,IF(W39&gt;0,($G$6/160)*(S39/60)*W39,0),IF(W39&gt;0,($G$6/160)*((U39+U40+U41)/60)*W39,0))</f>
        <v>0</v>
      </c>
      <c r="AE39" s="274">
        <f t="shared" si="15"/>
        <v>0</v>
      </c>
      <c r="AF39" s="291">
        <f>IF($M39="In (zvyšuje náklady)",X39,0)</f>
        <v>0</v>
      </c>
      <c r="AG39" s="303">
        <f t="shared" ref="AG39:AM39" si="419">IF($M39="In (zvyšuje náklady)",Y39,0)</f>
        <v>0</v>
      </c>
      <c r="AH39" s="303">
        <f t="shared" si="419"/>
        <v>0</v>
      </c>
      <c r="AI39" s="303">
        <f t="shared" si="419"/>
        <v>0</v>
      </c>
      <c r="AJ39" s="303">
        <f t="shared" si="419"/>
        <v>0</v>
      </c>
      <c r="AK39" s="303">
        <f t="shared" si="419"/>
        <v>0</v>
      </c>
      <c r="AL39" s="303">
        <f t="shared" si="419"/>
        <v>0</v>
      </c>
      <c r="AM39" s="314">
        <f t="shared" si="419"/>
        <v>0</v>
      </c>
      <c r="AN39" s="306" t="str">
        <f t="shared" ref="AN39" si="420">IF($M39="In (zvyšuje náklady)",0,X39)</f>
        <v>N</v>
      </c>
      <c r="AO39" s="306">
        <f t="shared" ref="AO39" si="421">IF($M39="In (zvyšuje náklady)",0,Y39)</f>
        <v>0</v>
      </c>
      <c r="AP39" s="306" t="str">
        <f t="shared" ref="AP39" si="422">IF($M39="In (zvyšuje náklady)",0,Z39)</f>
        <v>N</v>
      </c>
      <c r="AQ39" s="306">
        <f t="shared" ref="AQ39" si="423">IF($M39="In (zvyšuje náklady)",0,AA39)</f>
        <v>0</v>
      </c>
      <c r="AR39" s="306">
        <f t="shared" ref="AR39" si="424">IF($M39="In (zvyšuje náklady)",0,AB39)</f>
        <v>0</v>
      </c>
      <c r="AS39" s="306">
        <f t="shared" ref="AS39" si="425">IF($M39="In (zvyšuje náklady)",0,AC39)</f>
        <v>0</v>
      </c>
      <c r="AT39" s="306">
        <f t="shared" ref="AT39" si="426">IF($M39="In (zvyšuje náklady)",0,AD39)</f>
        <v>0</v>
      </c>
      <c r="AU39" s="335">
        <f t="shared" ref="AU39" si="427">IF($M39="In (zvyšuje náklady)",0,AE39)</f>
        <v>0</v>
      </c>
      <c r="AV39" s="291">
        <f t="shared" ref="AV39:BB39" si="428">IF($L39&gt;0,AF39,0)</f>
        <v>0</v>
      </c>
      <c r="AW39" s="303">
        <f t="shared" ref="AW39:AY39" si="429">IF($L39&gt;0,$L39*AV39,0)</f>
        <v>0</v>
      </c>
      <c r="AX39" s="303">
        <f t="shared" si="428"/>
        <v>0</v>
      </c>
      <c r="AY39" s="303">
        <f t="shared" si="429"/>
        <v>0</v>
      </c>
      <c r="AZ39" s="303">
        <f t="shared" si="428"/>
        <v>0</v>
      </c>
      <c r="BA39" s="303">
        <f t="shared" ref="BA39" si="430">IF($L39&gt;0,$L39*AZ39,0)</f>
        <v>0</v>
      </c>
      <c r="BB39" s="303">
        <f t="shared" si="428"/>
        <v>0</v>
      </c>
      <c r="BC39" s="314">
        <f t="shared" ref="BC39" si="431">IF($L39&gt;0,$L39*BB39,0)</f>
        <v>0</v>
      </c>
      <c r="BD39" s="291">
        <f t="shared" ref="BD39" si="432">IF($L39&gt;0,AN39,0)</f>
        <v>0</v>
      </c>
      <c r="BE39" s="303">
        <f t="shared" ref="BE39" si="433">IF($L39&gt;0,$L39*BD39,0)</f>
        <v>0</v>
      </c>
      <c r="BF39" s="303">
        <f t="shared" ref="BF39" si="434">IF($L39&gt;0,AP39,0)</f>
        <v>0</v>
      </c>
      <c r="BG39" s="303">
        <f t="shared" ref="BG39" si="435">IF($L39&gt;0,$L39*BF39,0)</f>
        <v>0</v>
      </c>
      <c r="BH39" s="303">
        <f t="shared" ref="BH39" si="436">IF($L39&gt;0,AR39,0)</f>
        <v>0</v>
      </c>
      <c r="BI39" s="303">
        <f t="shared" ref="BI39" si="437">IF($L39&gt;0,$L39*BH39,0)</f>
        <v>0</v>
      </c>
      <c r="BJ39" s="303">
        <f t="shared" ref="BJ39" si="438">IF($L39&gt;0,AT39,0)</f>
        <v>0</v>
      </c>
      <c r="BK39" s="314">
        <f t="shared" ref="BK39" si="439">IF($L39&gt;0,$L39*BJ39,0)</f>
        <v>0</v>
      </c>
      <c r="BL39" s="315">
        <f>IF(F39=vstupy!F$6,"1",0)</f>
        <v>0</v>
      </c>
      <c r="BM39" s="291">
        <f t="shared" ref="BM39" si="440">IF($BL39="1",AF39,0)</f>
        <v>0</v>
      </c>
      <c r="BN39" s="303">
        <f t="shared" ref="BN39" si="441">IF($BL39="1",AG39,0)</f>
        <v>0</v>
      </c>
      <c r="BO39" s="303">
        <f t="shared" ref="BO39" si="442">IF($BL39="1",AH39,0)</f>
        <v>0</v>
      </c>
      <c r="BP39" s="303">
        <f t="shared" ref="BP39" si="443">IF($BL39="1",AI39,0)</f>
        <v>0</v>
      </c>
      <c r="BQ39" s="303">
        <f t="shared" ref="BQ39" si="444">IF($BL39="1",AJ39,0)</f>
        <v>0</v>
      </c>
      <c r="BR39" s="303">
        <f t="shared" ref="BR39" si="445">IF($BL39="1",AK39,0)</f>
        <v>0</v>
      </c>
      <c r="BS39" s="303">
        <f t="shared" ref="BS39" si="446">IF($BL39="1",AL39,0)</f>
        <v>0</v>
      </c>
      <c r="BT39" s="314">
        <f t="shared" ref="BT39" si="447">IF($BL39="1",AM39,0)</f>
        <v>0</v>
      </c>
      <c r="BU39" s="291">
        <f t="shared" ref="BU39" si="448">IF($BL39="1",AN39,0)</f>
        <v>0</v>
      </c>
      <c r="BV39" s="307">
        <f t="shared" ref="BV39" si="449">IF($BL39="1",AO39,0)</f>
        <v>0</v>
      </c>
      <c r="BW39" s="307">
        <f t="shared" ref="BW39" si="450">IF($BL39="1",AP39,0)</f>
        <v>0</v>
      </c>
      <c r="BX39" s="307">
        <f t="shared" ref="BX39" si="451">IF($BL39="1",AQ39,0)</f>
        <v>0</v>
      </c>
      <c r="BY39" s="307">
        <f t="shared" ref="BY39" si="452">IF($BL39="1",AR39,0)</f>
        <v>0</v>
      </c>
      <c r="BZ39" s="307">
        <f t="shared" ref="BZ39" si="453">IF($BL39="1",AS39,0)</f>
        <v>0</v>
      </c>
      <c r="CA39" s="307">
        <f t="shared" ref="CA39" si="454">IF($BL39="1",AT39,0)</f>
        <v>0</v>
      </c>
      <c r="CB39" s="349">
        <f t="shared" ref="CB39" si="455">IF($BL39="1",AU39,0)</f>
        <v>0</v>
      </c>
      <c r="CC39" s="291">
        <f>IFERROR(IF($X39="N/A",Z39+AB39+AD39,X39+Z39+AB39+AD39),0)</f>
        <v>0</v>
      </c>
      <c r="CD39" s="314">
        <f>Y39+AA39+AC39+AE39</f>
        <v>0</v>
      </c>
    </row>
    <row r="40" spans="2:82" s="20" customFormat="1" ht="12.6" customHeight="1" x14ac:dyDescent="0.2">
      <c r="B40" s="285"/>
      <c r="C40" s="269"/>
      <c r="D40" s="269"/>
      <c r="E40" s="269"/>
      <c r="F40" s="269"/>
      <c r="G40" s="284"/>
      <c r="H40" s="269"/>
      <c r="I40" s="269"/>
      <c r="J40" s="273"/>
      <c r="K40" s="269"/>
      <c r="L40" s="273"/>
      <c r="M40" s="269"/>
      <c r="N40" s="283"/>
      <c r="O40" s="283"/>
      <c r="P40" s="301"/>
      <c r="Q40" s="286"/>
      <c r="R40" s="300"/>
      <c r="S40" s="283"/>
      <c r="T40" s="153" t="s">
        <v>51</v>
      </c>
      <c r="U40" s="218">
        <f>IFERROR(VLOOKUP(T40,vstupy!$B$2:$C$12,2,FALSE),0)</f>
        <v>0</v>
      </c>
      <c r="V40" s="286"/>
      <c r="W40" s="280"/>
      <c r="X40" s="281"/>
      <c r="Y40" s="277"/>
      <c r="Z40" s="277"/>
      <c r="AA40" s="277"/>
      <c r="AB40" s="277"/>
      <c r="AC40" s="277"/>
      <c r="AD40" s="277"/>
      <c r="AE40" s="275"/>
      <c r="AF40" s="291"/>
      <c r="AG40" s="303"/>
      <c r="AH40" s="303"/>
      <c r="AI40" s="303"/>
      <c r="AJ40" s="303"/>
      <c r="AK40" s="303"/>
      <c r="AL40" s="303"/>
      <c r="AM40" s="314"/>
      <c r="AN40" s="307"/>
      <c r="AO40" s="307"/>
      <c r="AP40" s="307"/>
      <c r="AQ40" s="307"/>
      <c r="AR40" s="307"/>
      <c r="AS40" s="307"/>
      <c r="AT40" s="307"/>
      <c r="AU40" s="336"/>
      <c r="AV40" s="291"/>
      <c r="AW40" s="303"/>
      <c r="AX40" s="303"/>
      <c r="AY40" s="303"/>
      <c r="AZ40" s="303"/>
      <c r="BA40" s="303"/>
      <c r="BB40" s="303"/>
      <c r="BC40" s="314"/>
      <c r="BD40" s="291"/>
      <c r="BE40" s="303"/>
      <c r="BF40" s="303"/>
      <c r="BG40" s="303"/>
      <c r="BH40" s="303"/>
      <c r="BI40" s="303"/>
      <c r="BJ40" s="303"/>
      <c r="BK40" s="314"/>
      <c r="BL40" s="315"/>
      <c r="BM40" s="291"/>
      <c r="BN40" s="303"/>
      <c r="BO40" s="303"/>
      <c r="BP40" s="303"/>
      <c r="BQ40" s="303"/>
      <c r="BR40" s="303"/>
      <c r="BS40" s="303"/>
      <c r="BT40" s="314"/>
      <c r="BU40" s="291"/>
      <c r="BV40" s="307"/>
      <c r="BW40" s="307"/>
      <c r="BX40" s="307"/>
      <c r="BY40" s="307"/>
      <c r="BZ40" s="307"/>
      <c r="CA40" s="307"/>
      <c r="CB40" s="349"/>
      <c r="CC40" s="291"/>
      <c r="CD40" s="314"/>
    </row>
    <row r="41" spans="2:82" s="20" customFormat="1" ht="12.6" customHeight="1" x14ac:dyDescent="0.2">
      <c r="B41" s="285"/>
      <c r="C41" s="269"/>
      <c r="D41" s="269"/>
      <c r="E41" s="269"/>
      <c r="F41" s="269"/>
      <c r="G41" s="284"/>
      <c r="H41" s="269"/>
      <c r="I41" s="269"/>
      <c r="J41" s="273"/>
      <c r="K41" s="269"/>
      <c r="L41" s="273"/>
      <c r="M41" s="269"/>
      <c r="N41" s="283"/>
      <c r="O41" s="283"/>
      <c r="P41" s="301"/>
      <c r="Q41" s="286"/>
      <c r="R41" s="300"/>
      <c r="S41" s="283"/>
      <c r="T41" s="153" t="s">
        <v>51</v>
      </c>
      <c r="U41" s="218">
        <f>IFERROR(VLOOKUP(T41,vstupy!$B$2:$C$12,2,FALSE),0)</f>
        <v>0</v>
      </c>
      <c r="V41" s="286"/>
      <c r="W41" s="280"/>
      <c r="X41" s="282"/>
      <c r="Y41" s="277"/>
      <c r="Z41" s="277"/>
      <c r="AA41" s="277"/>
      <c r="AB41" s="277"/>
      <c r="AC41" s="277"/>
      <c r="AD41" s="277"/>
      <c r="AE41" s="275"/>
      <c r="AF41" s="291"/>
      <c r="AG41" s="303"/>
      <c r="AH41" s="303"/>
      <c r="AI41" s="303"/>
      <c r="AJ41" s="303"/>
      <c r="AK41" s="303"/>
      <c r="AL41" s="303"/>
      <c r="AM41" s="314"/>
      <c r="AN41" s="307"/>
      <c r="AO41" s="307"/>
      <c r="AP41" s="307"/>
      <c r="AQ41" s="307"/>
      <c r="AR41" s="307"/>
      <c r="AS41" s="307"/>
      <c r="AT41" s="307"/>
      <c r="AU41" s="336"/>
      <c r="AV41" s="291"/>
      <c r="AW41" s="303"/>
      <c r="AX41" s="303"/>
      <c r="AY41" s="303"/>
      <c r="AZ41" s="303"/>
      <c r="BA41" s="303"/>
      <c r="BB41" s="303"/>
      <c r="BC41" s="314"/>
      <c r="BD41" s="291"/>
      <c r="BE41" s="303"/>
      <c r="BF41" s="303"/>
      <c r="BG41" s="303"/>
      <c r="BH41" s="303"/>
      <c r="BI41" s="303"/>
      <c r="BJ41" s="303"/>
      <c r="BK41" s="314"/>
      <c r="BL41" s="315"/>
      <c r="BM41" s="291"/>
      <c r="BN41" s="303"/>
      <c r="BO41" s="303"/>
      <c r="BP41" s="303"/>
      <c r="BQ41" s="303"/>
      <c r="BR41" s="303"/>
      <c r="BS41" s="303"/>
      <c r="BT41" s="314"/>
      <c r="BU41" s="291"/>
      <c r="BV41" s="307"/>
      <c r="BW41" s="307"/>
      <c r="BX41" s="307"/>
      <c r="BY41" s="307"/>
      <c r="BZ41" s="307"/>
      <c r="CA41" s="307"/>
      <c r="CB41" s="349"/>
      <c r="CC41" s="291"/>
      <c r="CD41" s="314"/>
    </row>
    <row r="42" spans="2:82" ht="12.6" customHeight="1" x14ac:dyDescent="0.2">
      <c r="B42" s="285">
        <v>12</v>
      </c>
      <c r="C42" s="270"/>
      <c r="D42" s="270"/>
      <c r="E42" s="270"/>
      <c r="F42" s="269" t="s">
        <v>177</v>
      </c>
      <c r="G42" s="284"/>
      <c r="H42" s="269"/>
      <c r="I42" s="269"/>
      <c r="J42" s="273">
        <f t="shared" ref="J42" si="456">IF(I42="N",0,I42)</f>
        <v>0</v>
      </c>
      <c r="K42" s="269"/>
      <c r="L42" s="273">
        <f t="shared" ref="L42" si="457">IF(K42="N",0,K42)</f>
        <v>0</v>
      </c>
      <c r="M42" s="269" t="s">
        <v>177</v>
      </c>
      <c r="N42" s="269"/>
      <c r="O42" s="269"/>
      <c r="P42" s="301"/>
      <c r="Q42" s="286" t="s">
        <v>50</v>
      </c>
      <c r="R42" s="300">
        <f>VLOOKUP(Q42,vstupy!$B$17:$C$27,2,FALSE)</f>
        <v>0</v>
      </c>
      <c r="S42" s="269"/>
      <c r="T42" s="153" t="s">
        <v>51</v>
      </c>
      <c r="U42" s="218">
        <f>IFERROR(VLOOKUP(T42,vstupy!$B$2:$C$12,2,FALSE),0)</f>
        <v>0</v>
      </c>
      <c r="V42" s="286" t="s">
        <v>50</v>
      </c>
      <c r="W42" s="279">
        <f>VLOOKUP(V42,vstupy!$B$17:$C$27,2,FALSE)</f>
        <v>0</v>
      </c>
      <c r="X42" s="281" t="str">
        <f t="shared" ref="X42" si="458">IFERROR(IF(J42=0,"N",N42/I42),0)</f>
        <v>N</v>
      </c>
      <c r="Y42" s="276">
        <f t="shared" ref="Y42" si="459">N42</f>
        <v>0</v>
      </c>
      <c r="Z42" s="276" t="str">
        <f t="shared" ref="Z42" si="460">IFERROR(IF(J42=0,"N",O42/I42),0)</f>
        <v>N</v>
      </c>
      <c r="AA42" s="276">
        <f t="shared" ref="AA42" si="461">O42</f>
        <v>0</v>
      </c>
      <c r="AB42" s="276">
        <f t="shared" ref="AB42" si="462">P42*R42</f>
        <v>0</v>
      </c>
      <c r="AC42" s="276">
        <f t="shared" si="59"/>
        <v>0</v>
      </c>
      <c r="AD42" s="278">
        <f t="shared" ref="AD42" si="463">IF(S42&gt;0,IF(W42&gt;0,($G$6/160)*(S42/60)*W42,0),IF(W42&gt;0,($G$6/160)*((U42+U43+U44)/60)*W42,0))</f>
        <v>0</v>
      </c>
      <c r="AE42" s="274">
        <f t="shared" si="15"/>
        <v>0</v>
      </c>
      <c r="AF42" s="291">
        <f>IF($M42="In (zvyšuje náklady)",X42,0)</f>
        <v>0</v>
      </c>
      <c r="AG42" s="303">
        <f t="shared" ref="AG42:AM42" si="464">IF($M42="In (zvyšuje náklady)",Y42,0)</f>
        <v>0</v>
      </c>
      <c r="AH42" s="303">
        <f t="shared" si="464"/>
        <v>0</v>
      </c>
      <c r="AI42" s="303">
        <f t="shared" si="464"/>
        <v>0</v>
      </c>
      <c r="AJ42" s="303">
        <f t="shared" si="464"/>
        <v>0</v>
      </c>
      <c r="AK42" s="303">
        <f t="shared" si="464"/>
        <v>0</v>
      </c>
      <c r="AL42" s="303">
        <f t="shared" si="464"/>
        <v>0</v>
      </c>
      <c r="AM42" s="314">
        <f t="shared" si="464"/>
        <v>0</v>
      </c>
      <c r="AN42" s="306" t="str">
        <f t="shared" ref="AN42" si="465">IF($M42="In (zvyšuje náklady)",0,X42)</f>
        <v>N</v>
      </c>
      <c r="AO42" s="306">
        <f t="shared" ref="AO42" si="466">IF($M42="In (zvyšuje náklady)",0,Y42)</f>
        <v>0</v>
      </c>
      <c r="AP42" s="306" t="str">
        <f t="shared" ref="AP42" si="467">IF($M42="In (zvyšuje náklady)",0,Z42)</f>
        <v>N</v>
      </c>
      <c r="AQ42" s="306">
        <f t="shared" ref="AQ42" si="468">IF($M42="In (zvyšuje náklady)",0,AA42)</f>
        <v>0</v>
      </c>
      <c r="AR42" s="306">
        <f t="shared" ref="AR42" si="469">IF($M42="In (zvyšuje náklady)",0,AB42)</f>
        <v>0</v>
      </c>
      <c r="AS42" s="306">
        <f t="shared" ref="AS42" si="470">IF($M42="In (zvyšuje náklady)",0,AC42)</f>
        <v>0</v>
      </c>
      <c r="AT42" s="306">
        <f t="shared" ref="AT42" si="471">IF($M42="In (zvyšuje náklady)",0,AD42)</f>
        <v>0</v>
      </c>
      <c r="AU42" s="335">
        <f t="shared" ref="AU42" si="472">IF($M42="In (zvyšuje náklady)",0,AE42)</f>
        <v>0</v>
      </c>
      <c r="AV42" s="291">
        <f t="shared" ref="AV42:BB42" si="473">IF($L42&gt;0,AF42,0)</f>
        <v>0</v>
      </c>
      <c r="AW42" s="303">
        <f t="shared" ref="AW42:AY42" si="474">IF($L42&gt;0,$L42*AV42,0)</f>
        <v>0</v>
      </c>
      <c r="AX42" s="303">
        <f t="shared" si="473"/>
        <v>0</v>
      </c>
      <c r="AY42" s="303">
        <f t="shared" si="474"/>
        <v>0</v>
      </c>
      <c r="AZ42" s="303">
        <f t="shared" si="473"/>
        <v>0</v>
      </c>
      <c r="BA42" s="303">
        <f t="shared" ref="BA42" si="475">IF($L42&gt;0,$L42*AZ42,0)</f>
        <v>0</v>
      </c>
      <c r="BB42" s="303">
        <f t="shared" si="473"/>
        <v>0</v>
      </c>
      <c r="BC42" s="314">
        <f t="shared" ref="BC42" si="476">IF($L42&gt;0,$L42*BB42,0)</f>
        <v>0</v>
      </c>
      <c r="BD42" s="291">
        <f t="shared" ref="BD42" si="477">IF($L42&gt;0,AN42,0)</f>
        <v>0</v>
      </c>
      <c r="BE42" s="303">
        <f t="shared" ref="BE42" si="478">IF($L42&gt;0,$L42*BD42,0)</f>
        <v>0</v>
      </c>
      <c r="BF42" s="303">
        <f t="shared" ref="BF42" si="479">IF($L42&gt;0,AP42,0)</f>
        <v>0</v>
      </c>
      <c r="BG42" s="303">
        <f t="shared" ref="BG42" si="480">IF($L42&gt;0,$L42*BF42,0)</f>
        <v>0</v>
      </c>
      <c r="BH42" s="303">
        <f t="shared" ref="BH42" si="481">IF($L42&gt;0,AR42,0)</f>
        <v>0</v>
      </c>
      <c r="BI42" s="303">
        <f t="shared" ref="BI42" si="482">IF($L42&gt;0,$L42*BH42,0)</f>
        <v>0</v>
      </c>
      <c r="BJ42" s="303">
        <f t="shared" ref="BJ42" si="483">IF($L42&gt;0,AT42,0)</f>
        <v>0</v>
      </c>
      <c r="BK42" s="314">
        <f t="shared" ref="BK42" si="484">IF($L42&gt;0,$L42*BJ42,0)</f>
        <v>0</v>
      </c>
      <c r="BL42" s="315">
        <f>IF(F42=vstupy!F$6,"1",0)</f>
        <v>0</v>
      </c>
      <c r="BM42" s="291">
        <f t="shared" ref="BM42" si="485">IF($BL42="1",AF42,0)</f>
        <v>0</v>
      </c>
      <c r="BN42" s="303">
        <f t="shared" ref="BN42" si="486">IF($BL42="1",AG42,0)</f>
        <v>0</v>
      </c>
      <c r="BO42" s="303">
        <f t="shared" ref="BO42" si="487">IF($BL42="1",AH42,0)</f>
        <v>0</v>
      </c>
      <c r="BP42" s="303">
        <f t="shared" ref="BP42" si="488">IF($BL42="1",AI42,0)</f>
        <v>0</v>
      </c>
      <c r="BQ42" s="303">
        <f t="shared" ref="BQ42" si="489">IF($BL42="1",AJ42,0)</f>
        <v>0</v>
      </c>
      <c r="BR42" s="303">
        <f t="shared" ref="BR42" si="490">IF($BL42="1",AK42,0)</f>
        <v>0</v>
      </c>
      <c r="BS42" s="303">
        <f t="shared" ref="BS42" si="491">IF($BL42="1",AL42,0)</f>
        <v>0</v>
      </c>
      <c r="BT42" s="314">
        <f t="shared" ref="BT42" si="492">IF($BL42="1",AM42,0)</f>
        <v>0</v>
      </c>
      <c r="BU42" s="291">
        <f t="shared" ref="BU42" si="493">IF($BL42="1",AN42,0)</f>
        <v>0</v>
      </c>
      <c r="BV42" s="307">
        <f t="shared" ref="BV42" si="494">IF($BL42="1",AO42,0)</f>
        <v>0</v>
      </c>
      <c r="BW42" s="307">
        <f t="shared" ref="BW42" si="495">IF($BL42="1",AP42,0)</f>
        <v>0</v>
      </c>
      <c r="BX42" s="307">
        <f t="shared" ref="BX42" si="496">IF($BL42="1",AQ42,0)</f>
        <v>0</v>
      </c>
      <c r="BY42" s="307">
        <f t="shared" ref="BY42" si="497">IF($BL42="1",AR42,0)</f>
        <v>0</v>
      </c>
      <c r="BZ42" s="307">
        <f t="shared" ref="BZ42" si="498">IF($BL42="1",AS42,0)</f>
        <v>0</v>
      </c>
      <c r="CA42" s="307">
        <f t="shared" ref="CA42" si="499">IF($BL42="1",AT42,0)</f>
        <v>0</v>
      </c>
      <c r="CB42" s="349">
        <f t="shared" ref="CB42" si="500">IF($BL42="1",AU42,0)</f>
        <v>0</v>
      </c>
      <c r="CC42" s="291">
        <f>IFERROR(IF($X42="N/A",Z42+AB42+AD42,X42+Z42+AB42+AD42),0)</f>
        <v>0</v>
      </c>
      <c r="CD42" s="314">
        <f>Y42+AA42+AC42+AE42</f>
        <v>0</v>
      </c>
    </row>
    <row r="43" spans="2:82" ht="12.6" customHeight="1" x14ac:dyDescent="0.2">
      <c r="B43" s="285"/>
      <c r="C43" s="270"/>
      <c r="D43" s="270"/>
      <c r="E43" s="270"/>
      <c r="F43" s="269"/>
      <c r="G43" s="284"/>
      <c r="H43" s="269"/>
      <c r="I43" s="269"/>
      <c r="J43" s="273"/>
      <c r="K43" s="269"/>
      <c r="L43" s="273"/>
      <c r="M43" s="269"/>
      <c r="N43" s="269"/>
      <c r="O43" s="269"/>
      <c r="P43" s="301"/>
      <c r="Q43" s="286"/>
      <c r="R43" s="300"/>
      <c r="S43" s="269"/>
      <c r="T43" s="153" t="s">
        <v>51</v>
      </c>
      <c r="U43" s="218">
        <f>IFERROR(VLOOKUP(T43,vstupy!$B$2:$C$12,2,FALSE),0)</f>
        <v>0</v>
      </c>
      <c r="V43" s="286"/>
      <c r="W43" s="280"/>
      <c r="X43" s="281"/>
      <c r="Y43" s="277"/>
      <c r="Z43" s="277"/>
      <c r="AA43" s="277"/>
      <c r="AB43" s="277"/>
      <c r="AC43" s="277"/>
      <c r="AD43" s="277"/>
      <c r="AE43" s="275"/>
      <c r="AF43" s="291"/>
      <c r="AG43" s="303"/>
      <c r="AH43" s="303"/>
      <c r="AI43" s="303"/>
      <c r="AJ43" s="303"/>
      <c r="AK43" s="303"/>
      <c r="AL43" s="303"/>
      <c r="AM43" s="314"/>
      <c r="AN43" s="307"/>
      <c r="AO43" s="307"/>
      <c r="AP43" s="307"/>
      <c r="AQ43" s="307"/>
      <c r="AR43" s="307"/>
      <c r="AS43" s="307"/>
      <c r="AT43" s="307"/>
      <c r="AU43" s="336"/>
      <c r="AV43" s="291"/>
      <c r="AW43" s="303"/>
      <c r="AX43" s="303"/>
      <c r="AY43" s="303"/>
      <c r="AZ43" s="303"/>
      <c r="BA43" s="303"/>
      <c r="BB43" s="303"/>
      <c r="BC43" s="314"/>
      <c r="BD43" s="291"/>
      <c r="BE43" s="303"/>
      <c r="BF43" s="303"/>
      <c r="BG43" s="303"/>
      <c r="BH43" s="303"/>
      <c r="BI43" s="303"/>
      <c r="BJ43" s="303"/>
      <c r="BK43" s="314"/>
      <c r="BL43" s="315"/>
      <c r="BM43" s="291"/>
      <c r="BN43" s="303"/>
      <c r="BO43" s="303"/>
      <c r="BP43" s="303"/>
      <c r="BQ43" s="303"/>
      <c r="BR43" s="303"/>
      <c r="BS43" s="303"/>
      <c r="BT43" s="314"/>
      <c r="BU43" s="291"/>
      <c r="BV43" s="307"/>
      <c r="BW43" s="307"/>
      <c r="BX43" s="307"/>
      <c r="BY43" s="307"/>
      <c r="BZ43" s="307"/>
      <c r="CA43" s="307"/>
      <c r="CB43" s="349"/>
      <c r="CC43" s="291"/>
      <c r="CD43" s="314"/>
    </row>
    <row r="44" spans="2:82" ht="12.6" customHeight="1" x14ac:dyDescent="0.2">
      <c r="B44" s="285"/>
      <c r="C44" s="270"/>
      <c r="D44" s="270"/>
      <c r="E44" s="270"/>
      <c r="F44" s="269"/>
      <c r="G44" s="284"/>
      <c r="H44" s="269"/>
      <c r="I44" s="269"/>
      <c r="J44" s="273"/>
      <c r="K44" s="269"/>
      <c r="L44" s="273"/>
      <c r="M44" s="269"/>
      <c r="N44" s="269"/>
      <c r="O44" s="269"/>
      <c r="P44" s="301"/>
      <c r="Q44" s="286"/>
      <c r="R44" s="300"/>
      <c r="S44" s="269"/>
      <c r="T44" s="153" t="s">
        <v>51</v>
      </c>
      <c r="U44" s="218">
        <f>IFERROR(VLOOKUP(T44,vstupy!$B$2:$C$12,2,FALSE),0)</f>
        <v>0</v>
      </c>
      <c r="V44" s="286"/>
      <c r="W44" s="280"/>
      <c r="X44" s="282"/>
      <c r="Y44" s="277"/>
      <c r="Z44" s="277"/>
      <c r="AA44" s="277"/>
      <c r="AB44" s="277"/>
      <c r="AC44" s="277"/>
      <c r="AD44" s="277"/>
      <c r="AE44" s="275"/>
      <c r="AF44" s="291"/>
      <c r="AG44" s="303"/>
      <c r="AH44" s="303"/>
      <c r="AI44" s="303"/>
      <c r="AJ44" s="303"/>
      <c r="AK44" s="303"/>
      <c r="AL44" s="303"/>
      <c r="AM44" s="314"/>
      <c r="AN44" s="307"/>
      <c r="AO44" s="307"/>
      <c r="AP44" s="307"/>
      <c r="AQ44" s="307"/>
      <c r="AR44" s="307"/>
      <c r="AS44" s="307"/>
      <c r="AT44" s="307"/>
      <c r="AU44" s="336"/>
      <c r="AV44" s="291"/>
      <c r="AW44" s="303"/>
      <c r="AX44" s="303"/>
      <c r="AY44" s="303"/>
      <c r="AZ44" s="303"/>
      <c r="BA44" s="303"/>
      <c r="BB44" s="303"/>
      <c r="BC44" s="314"/>
      <c r="BD44" s="291"/>
      <c r="BE44" s="303"/>
      <c r="BF44" s="303"/>
      <c r="BG44" s="303"/>
      <c r="BH44" s="303"/>
      <c r="BI44" s="303"/>
      <c r="BJ44" s="303"/>
      <c r="BK44" s="314"/>
      <c r="BL44" s="315"/>
      <c r="BM44" s="291"/>
      <c r="BN44" s="303"/>
      <c r="BO44" s="303"/>
      <c r="BP44" s="303"/>
      <c r="BQ44" s="303"/>
      <c r="BR44" s="303"/>
      <c r="BS44" s="303"/>
      <c r="BT44" s="314"/>
      <c r="BU44" s="291"/>
      <c r="BV44" s="307"/>
      <c r="BW44" s="307"/>
      <c r="BX44" s="307"/>
      <c r="BY44" s="307"/>
      <c r="BZ44" s="307"/>
      <c r="CA44" s="307"/>
      <c r="CB44" s="349"/>
      <c r="CC44" s="291"/>
      <c r="CD44" s="314"/>
    </row>
    <row r="45" spans="2:82" s="20" customFormat="1" ht="12.6" customHeight="1" x14ac:dyDescent="0.2">
      <c r="B45" s="285">
        <v>13</v>
      </c>
      <c r="C45" s="270"/>
      <c r="D45" s="270"/>
      <c r="E45" s="270"/>
      <c r="F45" s="269" t="s">
        <v>177</v>
      </c>
      <c r="G45" s="284"/>
      <c r="H45" s="269"/>
      <c r="I45" s="269"/>
      <c r="J45" s="273">
        <f>IF(I45="N",0,I45)</f>
        <v>0</v>
      </c>
      <c r="K45" s="269"/>
      <c r="L45" s="273">
        <f t="shared" ref="L45" si="501">IF(K45="N",0,K45)</f>
        <v>0</v>
      </c>
      <c r="M45" s="269" t="s">
        <v>177</v>
      </c>
      <c r="N45" s="269"/>
      <c r="O45" s="269"/>
      <c r="P45" s="301"/>
      <c r="Q45" s="286" t="s">
        <v>50</v>
      </c>
      <c r="R45" s="300">
        <f>VLOOKUP(Q45,vstupy!$B$17:$C$27,2,FALSE)</f>
        <v>0</v>
      </c>
      <c r="S45" s="269"/>
      <c r="T45" s="153" t="s">
        <v>51</v>
      </c>
      <c r="U45" s="218">
        <f>IFERROR(VLOOKUP(T45,vstupy!$B$2:$C$12,2,FALSE),0)</f>
        <v>0</v>
      </c>
      <c r="V45" s="286" t="s">
        <v>50</v>
      </c>
      <c r="W45" s="279">
        <f>VLOOKUP(V45,vstupy!$B$17:$C$27,2,FALSE)</f>
        <v>0</v>
      </c>
      <c r="X45" s="281" t="str">
        <f t="shared" ref="X45" si="502">IFERROR(IF(J45=0,"N",N45/I45),0)</f>
        <v>N</v>
      </c>
      <c r="Y45" s="276">
        <f t="shared" ref="Y45" si="503">N45</f>
        <v>0</v>
      </c>
      <c r="Z45" s="276" t="str">
        <f t="shared" ref="Z45" si="504">IFERROR(IF(J45=0,"N",O45/I45),0)</f>
        <v>N</v>
      </c>
      <c r="AA45" s="276">
        <f t="shared" ref="AA45" si="505">O45</f>
        <v>0</v>
      </c>
      <c r="AB45" s="276">
        <f t="shared" ref="AB45" si="506">P45*R45</f>
        <v>0</v>
      </c>
      <c r="AC45" s="276">
        <f t="shared" si="59"/>
        <v>0</v>
      </c>
      <c r="AD45" s="278">
        <f t="shared" ref="AD45" si="507">IF(S45&gt;0,IF(W45&gt;0,($G$6/160)*(S45/60)*W45,0),IF(W45&gt;0,($G$6/160)*((U45+U46+U47)/60)*W45,0))</f>
        <v>0</v>
      </c>
      <c r="AE45" s="274">
        <f t="shared" si="15"/>
        <v>0</v>
      </c>
      <c r="AF45" s="291">
        <f>IF($M45="In (zvyšuje náklady)",X45,0)</f>
        <v>0</v>
      </c>
      <c r="AG45" s="303">
        <f t="shared" ref="AG45:AM45" si="508">IF($M45="In (zvyšuje náklady)",Y45,0)</f>
        <v>0</v>
      </c>
      <c r="AH45" s="303">
        <f t="shared" si="508"/>
        <v>0</v>
      </c>
      <c r="AI45" s="303">
        <f t="shared" si="508"/>
        <v>0</v>
      </c>
      <c r="AJ45" s="303">
        <f t="shared" si="508"/>
        <v>0</v>
      </c>
      <c r="AK45" s="303">
        <f t="shared" si="508"/>
        <v>0</v>
      </c>
      <c r="AL45" s="303">
        <f t="shared" si="508"/>
        <v>0</v>
      </c>
      <c r="AM45" s="314">
        <f t="shared" si="508"/>
        <v>0</v>
      </c>
      <c r="AN45" s="306" t="str">
        <f t="shared" ref="AN45" si="509">IF($M45="In (zvyšuje náklady)",0,X45)</f>
        <v>N</v>
      </c>
      <c r="AO45" s="306">
        <f t="shared" ref="AO45" si="510">IF($M45="In (zvyšuje náklady)",0,Y45)</f>
        <v>0</v>
      </c>
      <c r="AP45" s="306" t="str">
        <f t="shared" ref="AP45" si="511">IF($M45="In (zvyšuje náklady)",0,Z45)</f>
        <v>N</v>
      </c>
      <c r="AQ45" s="306">
        <f t="shared" ref="AQ45" si="512">IF($M45="In (zvyšuje náklady)",0,AA45)</f>
        <v>0</v>
      </c>
      <c r="AR45" s="306">
        <f t="shared" ref="AR45" si="513">IF($M45="In (zvyšuje náklady)",0,AB45)</f>
        <v>0</v>
      </c>
      <c r="AS45" s="306">
        <f t="shared" ref="AS45" si="514">IF($M45="In (zvyšuje náklady)",0,AC45)</f>
        <v>0</v>
      </c>
      <c r="AT45" s="306">
        <f t="shared" ref="AT45" si="515">IF($M45="In (zvyšuje náklady)",0,AD45)</f>
        <v>0</v>
      </c>
      <c r="AU45" s="335">
        <f t="shared" ref="AU45" si="516">IF($M45="In (zvyšuje náklady)",0,AE45)</f>
        <v>0</v>
      </c>
      <c r="AV45" s="291">
        <f t="shared" ref="AV45:BB45" si="517">IF($L45&gt;0,AF45,0)</f>
        <v>0</v>
      </c>
      <c r="AW45" s="303">
        <f t="shared" ref="AW45:AY45" si="518">IF($L45&gt;0,$L45*AV45,0)</f>
        <v>0</v>
      </c>
      <c r="AX45" s="303">
        <f t="shared" si="517"/>
        <v>0</v>
      </c>
      <c r="AY45" s="303">
        <f t="shared" si="518"/>
        <v>0</v>
      </c>
      <c r="AZ45" s="303">
        <f t="shared" si="517"/>
        <v>0</v>
      </c>
      <c r="BA45" s="303">
        <f t="shared" ref="BA45" si="519">IF($L45&gt;0,$L45*AZ45,0)</f>
        <v>0</v>
      </c>
      <c r="BB45" s="303">
        <f t="shared" si="517"/>
        <v>0</v>
      </c>
      <c r="BC45" s="314">
        <f t="shared" ref="BC45" si="520">IF($L45&gt;0,$L45*BB45,0)</f>
        <v>0</v>
      </c>
      <c r="BD45" s="291">
        <f t="shared" ref="BD45" si="521">IF($L45&gt;0,AN45,0)</f>
        <v>0</v>
      </c>
      <c r="BE45" s="303">
        <f t="shared" ref="BE45" si="522">IF($L45&gt;0,$L45*BD45,0)</f>
        <v>0</v>
      </c>
      <c r="BF45" s="303">
        <f t="shared" ref="BF45" si="523">IF($L45&gt;0,AP45,0)</f>
        <v>0</v>
      </c>
      <c r="BG45" s="303">
        <f t="shared" ref="BG45" si="524">IF($L45&gt;0,$L45*BF45,0)</f>
        <v>0</v>
      </c>
      <c r="BH45" s="303">
        <f t="shared" ref="BH45" si="525">IF($L45&gt;0,AR45,0)</f>
        <v>0</v>
      </c>
      <c r="BI45" s="303">
        <f t="shared" ref="BI45" si="526">IF($L45&gt;0,$L45*BH45,0)</f>
        <v>0</v>
      </c>
      <c r="BJ45" s="303">
        <f t="shared" ref="BJ45" si="527">IF($L45&gt;0,AT45,0)</f>
        <v>0</v>
      </c>
      <c r="BK45" s="314">
        <f t="shared" ref="BK45" si="528">IF($L45&gt;0,$L45*BJ45,0)</f>
        <v>0</v>
      </c>
      <c r="BL45" s="315">
        <f>IF(F45=vstupy!F$6,"1",0)</f>
        <v>0</v>
      </c>
      <c r="BM45" s="291">
        <f t="shared" ref="BM45" si="529">IF($BL45="1",AF45,0)</f>
        <v>0</v>
      </c>
      <c r="BN45" s="303">
        <f t="shared" ref="BN45" si="530">IF($BL45="1",AG45,0)</f>
        <v>0</v>
      </c>
      <c r="BO45" s="303">
        <f t="shared" ref="BO45" si="531">IF($BL45="1",AH45,0)</f>
        <v>0</v>
      </c>
      <c r="BP45" s="303">
        <f t="shared" ref="BP45" si="532">IF($BL45="1",AI45,0)</f>
        <v>0</v>
      </c>
      <c r="BQ45" s="303">
        <f t="shared" ref="BQ45" si="533">IF($BL45="1",AJ45,0)</f>
        <v>0</v>
      </c>
      <c r="BR45" s="303">
        <f t="shared" ref="BR45" si="534">IF($BL45="1",AK45,0)</f>
        <v>0</v>
      </c>
      <c r="BS45" s="303">
        <f t="shared" ref="BS45" si="535">IF($BL45="1",AL45,0)</f>
        <v>0</v>
      </c>
      <c r="BT45" s="314">
        <f t="shared" ref="BT45" si="536">IF($BL45="1",AM45,0)</f>
        <v>0</v>
      </c>
      <c r="BU45" s="291">
        <f t="shared" ref="BU45" si="537">IF($BL45="1",AN45,0)</f>
        <v>0</v>
      </c>
      <c r="BV45" s="307">
        <f t="shared" ref="BV45" si="538">IF($BL45="1",AO45,0)</f>
        <v>0</v>
      </c>
      <c r="BW45" s="307">
        <f t="shared" ref="BW45" si="539">IF($BL45="1",AP45,0)</f>
        <v>0</v>
      </c>
      <c r="BX45" s="307">
        <f t="shared" ref="BX45" si="540">IF($BL45="1",AQ45,0)</f>
        <v>0</v>
      </c>
      <c r="BY45" s="307">
        <f t="shared" ref="BY45" si="541">IF($BL45="1",AR45,0)</f>
        <v>0</v>
      </c>
      <c r="BZ45" s="307">
        <f t="shared" ref="BZ45" si="542">IF($BL45="1",AS45,0)</f>
        <v>0</v>
      </c>
      <c r="CA45" s="307">
        <f t="shared" ref="CA45" si="543">IF($BL45="1",AT45,0)</f>
        <v>0</v>
      </c>
      <c r="CB45" s="349">
        <f t="shared" ref="CB45" si="544">IF($BL45="1",AU45,0)</f>
        <v>0</v>
      </c>
      <c r="CC45" s="291">
        <f>IFERROR(IF($X45="N/A",Z45+AB45+AD45,X45+Z45+AB45+AD45),0)</f>
        <v>0</v>
      </c>
      <c r="CD45" s="314">
        <f>Y45+AA45+AC45+AE45</f>
        <v>0</v>
      </c>
    </row>
    <row r="46" spans="2:82" s="20" customFormat="1" ht="12.6" customHeight="1" x14ac:dyDescent="0.2">
      <c r="B46" s="285"/>
      <c r="C46" s="270"/>
      <c r="D46" s="270"/>
      <c r="E46" s="270"/>
      <c r="F46" s="269"/>
      <c r="G46" s="284"/>
      <c r="H46" s="269"/>
      <c r="I46" s="269"/>
      <c r="J46" s="273"/>
      <c r="K46" s="269"/>
      <c r="L46" s="273"/>
      <c r="M46" s="269"/>
      <c r="N46" s="269"/>
      <c r="O46" s="269"/>
      <c r="P46" s="301"/>
      <c r="Q46" s="286"/>
      <c r="R46" s="300"/>
      <c r="S46" s="269"/>
      <c r="T46" s="153" t="s">
        <v>51</v>
      </c>
      <c r="U46" s="218">
        <f>IFERROR(VLOOKUP(T46,vstupy!$B$2:$C$12,2,FALSE),0)</f>
        <v>0</v>
      </c>
      <c r="V46" s="286"/>
      <c r="W46" s="280"/>
      <c r="X46" s="281"/>
      <c r="Y46" s="277"/>
      <c r="Z46" s="277"/>
      <c r="AA46" s="277"/>
      <c r="AB46" s="277"/>
      <c r="AC46" s="277"/>
      <c r="AD46" s="277"/>
      <c r="AE46" s="275"/>
      <c r="AF46" s="291"/>
      <c r="AG46" s="303"/>
      <c r="AH46" s="303"/>
      <c r="AI46" s="303"/>
      <c r="AJ46" s="303"/>
      <c r="AK46" s="303"/>
      <c r="AL46" s="303"/>
      <c r="AM46" s="314"/>
      <c r="AN46" s="307"/>
      <c r="AO46" s="307"/>
      <c r="AP46" s="307"/>
      <c r="AQ46" s="307"/>
      <c r="AR46" s="307"/>
      <c r="AS46" s="307"/>
      <c r="AT46" s="307"/>
      <c r="AU46" s="336"/>
      <c r="AV46" s="291"/>
      <c r="AW46" s="303"/>
      <c r="AX46" s="303"/>
      <c r="AY46" s="303"/>
      <c r="AZ46" s="303"/>
      <c r="BA46" s="303"/>
      <c r="BB46" s="303"/>
      <c r="BC46" s="314"/>
      <c r="BD46" s="291"/>
      <c r="BE46" s="303"/>
      <c r="BF46" s="303"/>
      <c r="BG46" s="303"/>
      <c r="BH46" s="303"/>
      <c r="BI46" s="303"/>
      <c r="BJ46" s="303"/>
      <c r="BK46" s="314"/>
      <c r="BL46" s="315"/>
      <c r="BM46" s="291"/>
      <c r="BN46" s="303"/>
      <c r="BO46" s="303"/>
      <c r="BP46" s="303"/>
      <c r="BQ46" s="303"/>
      <c r="BR46" s="303"/>
      <c r="BS46" s="303"/>
      <c r="BT46" s="314"/>
      <c r="BU46" s="291"/>
      <c r="BV46" s="307"/>
      <c r="BW46" s="307"/>
      <c r="BX46" s="307"/>
      <c r="BY46" s="307"/>
      <c r="BZ46" s="307"/>
      <c r="CA46" s="307"/>
      <c r="CB46" s="349"/>
      <c r="CC46" s="291"/>
      <c r="CD46" s="314"/>
    </row>
    <row r="47" spans="2:82" s="20" customFormat="1" ht="12.6" customHeight="1" x14ac:dyDescent="0.2">
      <c r="B47" s="285"/>
      <c r="C47" s="270"/>
      <c r="D47" s="270"/>
      <c r="E47" s="270"/>
      <c r="F47" s="269"/>
      <c r="G47" s="284"/>
      <c r="H47" s="269"/>
      <c r="I47" s="269"/>
      <c r="J47" s="273"/>
      <c r="K47" s="269"/>
      <c r="L47" s="273"/>
      <c r="M47" s="269"/>
      <c r="N47" s="269"/>
      <c r="O47" s="269"/>
      <c r="P47" s="301"/>
      <c r="Q47" s="286"/>
      <c r="R47" s="300"/>
      <c r="S47" s="269"/>
      <c r="T47" s="153" t="s">
        <v>51</v>
      </c>
      <c r="U47" s="218">
        <f>IFERROR(VLOOKUP(T47,vstupy!$B$2:$C$12,2,FALSE),0)</f>
        <v>0</v>
      </c>
      <c r="V47" s="286"/>
      <c r="W47" s="280"/>
      <c r="X47" s="282"/>
      <c r="Y47" s="277"/>
      <c r="Z47" s="277"/>
      <c r="AA47" s="277"/>
      <c r="AB47" s="277"/>
      <c r="AC47" s="277"/>
      <c r="AD47" s="277"/>
      <c r="AE47" s="275"/>
      <c r="AF47" s="291"/>
      <c r="AG47" s="303"/>
      <c r="AH47" s="303"/>
      <c r="AI47" s="303"/>
      <c r="AJ47" s="303"/>
      <c r="AK47" s="303"/>
      <c r="AL47" s="303"/>
      <c r="AM47" s="314"/>
      <c r="AN47" s="307"/>
      <c r="AO47" s="307"/>
      <c r="AP47" s="307"/>
      <c r="AQ47" s="307"/>
      <c r="AR47" s="307"/>
      <c r="AS47" s="307"/>
      <c r="AT47" s="307"/>
      <c r="AU47" s="336"/>
      <c r="AV47" s="291"/>
      <c r="AW47" s="303"/>
      <c r="AX47" s="303"/>
      <c r="AY47" s="303"/>
      <c r="AZ47" s="303"/>
      <c r="BA47" s="303"/>
      <c r="BB47" s="303"/>
      <c r="BC47" s="314"/>
      <c r="BD47" s="291"/>
      <c r="BE47" s="303"/>
      <c r="BF47" s="303"/>
      <c r="BG47" s="303"/>
      <c r="BH47" s="303"/>
      <c r="BI47" s="303"/>
      <c r="BJ47" s="303"/>
      <c r="BK47" s="314"/>
      <c r="BL47" s="315"/>
      <c r="BM47" s="291"/>
      <c r="BN47" s="303"/>
      <c r="BO47" s="303"/>
      <c r="BP47" s="303"/>
      <c r="BQ47" s="303"/>
      <c r="BR47" s="303"/>
      <c r="BS47" s="303"/>
      <c r="BT47" s="314"/>
      <c r="BU47" s="291"/>
      <c r="BV47" s="307"/>
      <c r="BW47" s="307"/>
      <c r="BX47" s="307"/>
      <c r="BY47" s="307"/>
      <c r="BZ47" s="307"/>
      <c r="CA47" s="307"/>
      <c r="CB47" s="349"/>
      <c r="CC47" s="291"/>
      <c r="CD47" s="314"/>
    </row>
    <row r="48" spans="2:82" ht="12.6" customHeight="1" x14ac:dyDescent="0.2">
      <c r="B48" s="285">
        <v>14</v>
      </c>
      <c r="C48" s="270"/>
      <c r="D48" s="270"/>
      <c r="E48" s="270"/>
      <c r="F48" s="269" t="s">
        <v>177</v>
      </c>
      <c r="G48" s="284"/>
      <c r="H48" s="269"/>
      <c r="I48" s="269"/>
      <c r="J48" s="273">
        <f t="shared" ref="J48" si="545">IF(I48="N",0,I48)</f>
        <v>0</v>
      </c>
      <c r="K48" s="269"/>
      <c r="L48" s="273">
        <f t="shared" ref="L48" si="546">IF(K48="N",0,K48)</f>
        <v>0</v>
      </c>
      <c r="M48" s="269" t="s">
        <v>177</v>
      </c>
      <c r="N48" s="269"/>
      <c r="O48" s="269"/>
      <c r="P48" s="301"/>
      <c r="Q48" s="286" t="s">
        <v>50</v>
      </c>
      <c r="R48" s="300">
        <f>VLOOKUP(Q48,vstupy!$B$17:$C$27,2,FALSE)</f>
        <v>0</v>
      </c>
      <c r="S48" s="269"/>
      <c r="T48" s="153" t="s">
        <v>51</v>
      </c>
      <c r="U48" s="218">
        <f>IFERROR(VLOOKUP(T48,vstupy!$B$2:$C$12,2,FALSE),0)</f>
        <v>0</v>
      </c>
      <c r="V48" s="286" t="s">
        <v>50</v>
      </c>
      <c r="W48" s="279">
        <f>VLOOKUP(V48,vstupy!$B$17:$C$27,2,FALSE)</f>
        <v>0</v>
      </c>
      <c r="X48" s="281" t="str">
        <f t="shared" ref="X48" si="547">IFERROR(IF(J48=0,"N",N48/I48),0)</f>
        <v>N</v>
      </c>
      <c r="Y48" s="276">
        <f t="shared" ref="Y48" si="548">N48</f>
        <v>0</v>
      </c>
      <c r="Z48" s="276" t="str">
        <f t="shared" ref="Z48" si="549">IFERROR(IF(J48=0,"N",O48/I48),0)</f>
        <v>N</v>
      </c>
      <c r="AA48" s="276">
        <f t="shared" ref="AA48:AA84" si="550">O48</f>
        <v>0</v>
      </c>
      <c r="AB48" s="276">
        <f t="shared" ref="AB48" si="551">P48*R48</f>
        <v>0</v>
      </c>
      <c r="AC48" s="276">
        <f t="shared" si="59"/>
        <v>0</v>
      </c>
      <c r="AD48" s="278">
        <f t="shared" ref="AD48" si="552">IF(S48&gt;0,IF(W48&gt;0,($G$6/160)*(S48/60)*W48,0),IF(W48&gt;0,($G$6/160)*((U48+U49+U50)/60)*W48,0))</f>
        <v>0</v>
      </c>
      <c r="AE48" s="274">
        <f t="shared" si="15"/>
        <v>0</v>
      </c>
      <c r="AF48" s="291">
        <f>IF($M48="In (zvyšuje náklady)",X48,0)</f>
        <v>0</v>
      </c>
      <c r="AG48" s="303">
        <f t="shared" ref="AG48:AM48" si="553">IF($M48="In (zvyšuje náklady)",Y48,0)</f>
        <v>0</v>
      </c>
      <c r="AH48" s="303">
        <f t="shared" si="553"/>
        <v>0</v>
      </c>
      <c r="AI48" s="303">
        <f t="shared" si="553"/>
        <v>0</v>
      </c>
      <c r="AJ48" s="303">
        <f t="shared" si="553"/>
        <v>0</v>
      </c>
      <c r="AK48" s="303">
        <f t="shared" si="553"/>
        <v>0</v>
      </c>
      <c r="AL48" s="303">
        <f t="shared" si="553"/>
        <v>0</v>
      </c>
      <c r="AM48" s="314">
        <f t="shared" si="553"/>
        <v>0</v>
      </c>
      <c r="AN48" s="306" t="str">
        <f t="shared" ref="AN48" si="554">IF($M48="In (zvyšuje náklady)",0,X48)</f>
        <v>N</v>
      </c>
      <c r="AO48" s="306">
        <f t="shared" ref="AO48" si="555">IF($M48="In (zvyšuje náklady)",0,Y48)</f>
        <v>0</v>
      </c>
      <c r="AP48" s="306" t="str">
        <f t="shared" ref="AP48" si="556">IF($M48="In (zvyšuje náklady)",0,Z48)</f>
        <v>N</v>
      </c>
      <c r="AQ48" s="306">
        <f t="shared" ref="AQ48" si="557">IF($M48="In (zvyšuje náklady)",0,AA48)</f>
        <v>0</v>
      </c>
      <c r="AR48" s="306">
        <f t="shared" ref="AR48" si="558">IF($M48="In (zvyšuje náklady)",0,AB48)</f>
        <v>0</v>
      </c>
      <c r="AS48" s="306">
        <f t="shared" ref="AS48" si="559">IF($M48="In (zvyšuje náklady)",0,AC48)</f>
        <v>0</v>
      </c>
      <c r="AT48" s="306">
        <f t="shared" ref="AT48" si="560">IF($M48="In (zvyšuje náklady)",0,AD48)</f>
        <v>0</v>
      </c>
      <c r="AU48" s="335">
        <f t="shared" ref="AU48" si="561">IF($M48="In (zvyšuje náklady)",0,AE48)</f>
        <v>0</v>
      </c>
      <c r="AV48" s="291">
        <f t="shared" ref="AV48:BB48" si="562">IF($L48&gt;0,AF48,0)</f>
        <v>0</v>
      </c>
      <c r="AW48" s="303">
        <f t="shared" ref="AW48:AY48" si="563">IF($L48&gt;0,$L48*AV48,0)</f>
        <v>0</v>
      </c>
      <c r="AX48" s="303">
        <f t="shared" si="562"/>
        <v>0</v>
      </c>
      <c r="AY48" s="303">
        <f t="shared" si="563"/>
        <v>0</v>
      </c>
      <c r="AZ48" s="303">
        <f t="shared" si="562"/>
        <v>0</v>
      </c>
      <c r="BA48" s="303">
        <f t="shared" ref="BA48" si="564">IF($L48&gt;0,$L48*AZ48,0)</f>
        <v>0</v>
      </c>
      <c r="BB48" s="303">
        <f t="shared" si="562"/>
        <v>0</v>
      </c>
      <c r="BC48" s="314">
        <f t="shared" ref="BC48" si="565">IF($L48&gt;0,$L48*BB48,0)</f>
        <v>0</v>
      </c>
      <c r="BD48" s="291">
        <f t="shared" ref="BD48" si="566">IF($L48&gt;0,AN48,0)</f>
        <v>0</v>
      </c>
      <c r="BE48" s="303">
        <f t="shared" ref="BE48" si="567">IF($L48&gt;0,$L48*BD48,0)</f>
        <v>0</v>
      </c>
      <c r="BF48" s="303">
        <f t="shared" ref="BF48" si="568">IF($L48&gt;0,AP48,0)</f>
        <v>0</v>
      </c>
      <c r="BG48" s="303">
        <f t="shared" ref="BG48" si="569">IF($L48&gt;0,$L48*BF48,0)</f>
        <v>0</v>
      </c>
      <c r="BH48" s="303">
        <f t="shared" ref="BH48" si="570">IF($L48&gt;0,AR48,0)</f>
        <v>0</v>
      </c>
      <c r="BI48" s="303">
        <f t="shared" ref="BI48" si="571">IF($L48&gt;0,$L48*BH48,0)</f>
        <v>0</v>
      </c>
      <c r="BJ48" s="303">
        <f t="shared" ref="BJ48" si="572">IF($L48&gt;0,AT48,0)</f>
        <v>0</v>
      </c>
      <c r="BK48" s="314">
        <f t="shared" ref="BK48" si="573">IF($L48&gt;0,$L48*BJ48,0)</f>
        <v>0</v>
      </c>
      <c r="BL48" s="315">
        <f>IF(F48=vstupy!F$6,"1",0)</f>
        <v>0</v>
      </c>
      <c r="BM48" s="291">
        <f t="shared" ref="BM48" si="574">IF($BL48="1",AF48,0)</f>
        <v>0</v>
      </c>
      <c r="BN48" s="303">
        <f t="shared" ref="BN48" si="575">IF($BL48="1",AG48,0)</f>
        <v>0</v>
      </c>
      <c r="BO48" s="303">
        <f t="shared" ref="BO48" si="576">IF($BL48="1",AH48,0)</f>
        <v>0</v>
      </c>
      <c r="BP48" s="303">
        <f t="shared" ref="BP48" si="577">IF($BL48="1",AI48,0)</f>
        <v>0</v>
      </c>
      <c r="BQ48" s="303">
        <f t="shared" ref="BQ48" si="578">IF($BL48="1",AJ48,0)</f>
        <v>0</v>
      </c>
      <c r="BR48" s="303">
        <f t="shared" ref="BR48" si="579">IF($BL48="1",AK48,0)</f>
        <v>0</v>
      </c>
      <c r="BS48" s="303">
        <f t="shared" ref="BS48" si="580">IF($BL48="1",AL48,0)</f>
        <v>0</v>
      </c>
      <c r="BT48" s="314">
        <f t="shared" ref="BT48" si="581">IF($BL48="1",AM48,0)</f>
        <v>0</v>
      </c>
      <c r="BU48" s="291">
        <f t="shared" ref="BU48" si="582">IF($BL48="1",AN48,0)</f>
        <v>0</v>
      </c>
      <c r="BV48" s="307">
        <f t="shared" ref="BV48" si="583">IF($BL48="1",AO48,0)</f>
        <v>0</v>
      </c>
      <c r="BW48" s="307">
        <f t="shared" ref="BW48" si="584">IF($BL48="1",AP48,0)</f>
        <v>0</v>
      </c>
      <c r="BX48" s="307">
        <f t="shared" ref="BX48" si="585">IF($BL48="1",AQ48,0)</f>
        <v>0</v>
      </c>
      <c r="BY48" s="307">
        <f t="shared" ref="BY48" si="586">IF($BL48="1",AR48,0)</f>
        <v>0</v>
      </c>
      <c r="BZ48" s="307">
        <f t="shared" ref="BZ48" si="587">IF($BL48="1",AS48,0)</f>
        <v>0</v>
      </c>
      <c r="CA48" s="307">
        <f t="shared" ref="CA48" si="588">IF($BL48="1",AT48,0)</f>
        <v>0</v>
      </c>
      <c r="CB48" s="349">
        <f t="shared" ref="CB48" si="589">IF($BL48="1",AU48,0)</f>
        <v>0</v>
      </c>
      <c r="CC48" s="291">
        <f>IFERROR(IF($X48="N/A",Z48+AB48+AD48,X48+Z48+AB48+AD48),0)</f>
        <v>0</v>
      </c>
      <c r="CD48" s="314">
        <f>Y48+AA48+AC48+AE48</f>
        <v>0</v>
      </c>
    </row>
    <row r="49" spans="1:82" ht="12.6" customHeight="1" x14ac:dyDescent="0.2">
      <c r="B49" s="285"/>
      <c r="C49" s="270"/>
      <c r="D49" s="270"/>
      <c r="E49" s="270"/>
      <c r="F49" s="269"/>
      <c r="G49" s="284"/>
      <c r="H49" s="269"/>
      <c r="I49" s="269"/>
      <c r="J49" s="273"/>
      <c r="K49" s="269"/>
      <c r="L49" s="273"/>
      <c r="M49" s="269"/>
      <c r="N49" s="269"/>
      <c r="O49" s="269"/>
      <c r="P49" s="301"/>
      <c r="Q49" s="286"/>
      <c r="R49" s="300"/>
      <c r="S49" s="269"/>
      <c r="T49" s="153" t="s">
        <v>51</v>
      </c>
      <c r="U49" s="218">
        <f>IFERROR(VLOOKUP(T49,vstupy!$B$2:$C$12,2,FALSE),0)</f>
        <v>0</v>
      </c>
      <c r="V49" s="286"/>
      <c r="W49" s="280"/>
      <c r="X49" s="281"/>
      <c r="Y49" s="277"/>
      <c r="Z49" s="277"/>
      <c r="AA49" s="277"/>
      <c r="AB49" s="277"/>
      <c r="AC49" s="277"/>
      <c r="AD49" s="277"/>
      <c r="AE49" s="275"/>
      <c r="AF49" s="291"/>
      <c r="AG49" s="303"/>
      <c r="AH49" s="303"/>
      <c r="AI49" s="303"/>
      <c r="AJ49" s="303"/>
      <c r="AK49" s="303"/>
      <c r="AL49" s="303"/>
      <c r="AM49" s="314"/>
      <c r="AN49" s="307"/>
      <c r="AO49" s="307"/>
      <c r="AP49" s="307"/>
      <c r="AQ49" s="307"/>
      <c r="AR49" s="307"/>
      <c r="AS49" s="307"/>
      <c r="AT49" s="307"/>
      <c r="AU49" s="336"/>
      <c r="AV49" s="291"/>
      <c r="AW49" s="303"/>
      <c r="AX49" s="303"/>
      <c r="AY49" s="303"/>
      <c r="AZ49" s="303"/>
      <c r="BA49" s="303"/>
      <c r="BB49" s="303"/>
      <c r="BC49" s="314"/>
      <c r="BD49" s="291"/>
      <c r="BE49" s="303"/>
      <c r="BF49" s="303"/>
      <c r="BG49" s="303"/>
      <c r="BH49" s="303"/>
      <c r="BI49" s="303"/>
      <c r="BJ49" s="303"/>
      <c r="BK49" s="314"/>
      <c r="BL49" s="315"/>
      <c r="BM49" s="291"/>
      <c r="BN49" s="303"/>
      <c r="BO49" s="303"/>
      <c r="BP49" s="303"/>
      <c r="BQ49" s="303"/>
      <c r="BR49" s="303"/>
      <c r="BS49" s="303"/>
      <c r="BT49" s="314"/>
      <c r="BU49" s="291"/>
      <c r="BV49" s="307"/>
      <c r="BW49" s="307"/>
      <c r="BX49" s="307"/>
      <c r="BY49" s="307"/>
      <c r="BZ49" s="307"/>
      <c r="CA49" s="307"/>
      <c r="CB49" s="349"/>
      <c r="CC49" s="291"/>
      <c r="CD49" s="314"/>
    </row>
    <row r="50" spans="1:82" ht="12.6" customHeight="1" x14ac:dyDescent="0.2">
      <c r="B50" s="285"/>
      <c r="C50" s="270"/>
      <c r="D50" s="270"/>
      <c r="E50" s="270"/>
      <c r="F50" s="269"/>
      <c r="G50" s="284"/>
      <c r="H50" s="269"/>
      <c r="I50" s="269"/>
      <c r="J50" s="273"/>
      <c r="K50" s="269"/>
      <c r="L50" s="273"/>
      <c r="M50" s="269"/>
      <c r="N50" s="269"/>
      <c r="O50" s="269"/>
      <c r="P50" s="301"/>
      <c r="Q50" s="286"/>
      <c r="R50" s="300"/>
      <c r="S50" s="269"/>
      <c r="T50" s="153" t="s">
        <v>51</v>
      </c>
      <c r="U50" s="218">
        <f>IFERROR(VLOOKUP(T50,vstupy!$B$2:$C$12,2,FALSE),0)</f>
        <v>0</v>
      </c>
      <c r="V50" s="286"/>
      <c r="W50" s="280"/>
      <c r="X50" s="282"/>
      <c r="Y50" s="277"/>
      <c r="Z50" s="277"/>
      <c r="AA50" s="277"/>
      <c r="AB50" s="277"/>
      <c r="AC50" s="277"/>
      <c r="AD50" s="277"/>
      <c r="AE50" s="275"/>
      <c r="AF50" s="291"/>
      <c r="AG50" s="303"/>
      <c r="AH50" s="303"/>
      <c r="AI50" s="303"/>
      <c r="AJ50" s="303"/>
      <c r="AK50" s="303"/>
      <c r="AL50" s="303"/>
      <c r="AM50" s="314"/>
      <c r="AN50" s="307"/>
      <c r="AO50" s="307"/>
      <c r="AP50" s="307"/>
      <c r="AQ50" s="307"/>
      <c r="AR50" s="307"/>
      <c r="AS50" s="307"/>
      <c r="AT50" s="307"/>
      <c r="AU50" s="336"/>
      <c r="AV50" s="291"/>
      <c r="AW50" s="303"/>
      <c r="AX50" s="303"/>
      <c r="AY50" s="303"/>
      <c r="AZ50" s="303"/>
      <c r="BA50" s="303"/>
      <c r="BB50" s="303"/>
      <c r="BC50" s="314"/>
      <c r="BD50" s="291"/>
      <c r="BE50" s="303"/>
      <c r="BF50" s="303"/>
      <c r="BG50" s="303"/>
      <c r="BH50" s="303"/>
      <c r="BI50" s="303"/>
      <c r="BJ50" s="303"/>
      <c r="BK50" s="314"/>
      <c r="BL50" s="315"/>
      <c r="BM50" s="291"/>
      <c r="BN50" s="303"/>
      <c r="BO50" s="303"/>
      <c r="BP50" s="303"/>
      <c r="BQ50" s="303"/>
      <c r="BR50" s="303"/>
      <c r="BS50" s="303"/>
      <c r="BT50" s="314"/>
      <c r="BU50" s="291"/>
      <c r="BV50" s="307"/>
      <c r="BW50" s="307"/>
      <c r="BX50" s="307"/>
      <c r="BY50" s="307"/>
      <c r="BZ50" s="307"/>
      <c r="CA50" s="307"/>
      <c r="CB50" s="349"/>
      <c r="CC50" s="291"/>
      <c r="CD50" s="314"/>
    </row>
    <row r="51" spans="1:82" ht="12.6" customHeight="1" x14ac:dyDescent="0.2">
      <c r="A51" s="20"/>
      <c r="B51" s="285">
        <v>15</v>
      </c>
      <c r="C51" s="270"/>
      <c r="D51" s="270"/>
      <c r="E51" s="270"/>
      <c r="F51" s="269" t="s">
        <v>177</v>
      </c>
      <c r="G51" s="284"/>
      <c r="H51" s="269"/>
      <c r="I51" s="269"/>
      <c r="J51" s="273">
        <f t="shared" ref="J51" si="590">IF(I51="N",0,I51)</f>
        <v>0</v>
      </c>
      <c r="K51" s="269"/>
      <c r="L51" s="273">
        <f t="shared" ref="L51:L84" si="591">IF(K51="N",0,K51)</f>
        <v>0</v>
      </c>
      <c r="M51" s="269" t="s">
        <v>177</v>
      </c>
      <c r="N51" s="269"/>
      <c r="O51" s="269"/>
      <c r="P51" s="301"/>
      <c r="Q51" s="286" t="s">
        <v>50</v>
      </c>
      <c r="R51" s="300">
        <f>VLOOKUP(Q51,vstupy!$B$17:$C$27,2,FALSE)</f>
        <v>0</v>
      </c>
      <c r="S51" s="269"/>
      <c r="T51" s="153" t="s">
        <v>51</v>
      </c>
      <c r="U51" s="218">
        <f>IFERROR(VLOOKUP(T51,vstupy!$B$2:$C$12,2,FALSE),0)</f>
        <v>0</v>
      </c>
      <c r="V51" s="286" t="s">
        <v>50</v>
      </c>
      <c r="W51" s="279">
        <f>VLOOKUP(V51,vstupy!$B$17:$C$27,2,FALSE)</f>
        <v>0</v>
      </c>
      <c r="X51" s="281" t="str">
        <f t="shared" ref="X51" si="592">IFERROR(IF(J51=0,"N",N51/I51),0)</f>
        <v>N</v>
      </c>
      <c r="Y51" s="276">
        <f t="shared" ref="Y51" si="593">N51</f>
        <v>0</v>
      </c>
      <c r="Z51" s="276" t="str">
        <f t="shared" ref="Z51" si="594">IFERROR(IF(J51=0,"N",O51/I51),0)</f>
        <v>N</v>
      </c>
      <c r="AA51" s="276">
        <f t="shared" ref="AA51:AA87" si="595">O51</f>
        <v>0</v>
      </c>
      <c r="AB51" s="276">
        <f t="shared" ref="AB51" si="596">P51*R51</f>
        <v>0</v>
      </c>
      <c r="AC51" s="276">
        <f t="shared" si="59"/>
        <v>0</v>
      </c>
      <c r="AD51" s="278">
        <f t="shared" ref="AD51" si="597">IF(S51&gt;0,IF(W51&gt;0,($G$6/160)*(S51/60)*W51,0),IF(W51&gt;0,($G$6/160)*((U51+U52+U53)/60)*W51,0))</f>
        <v>0</v>
      </c>
      <c r="AE51" s="274">
        <f t="shared" si="15"/>
        <v>0</v>
      </c>
      <c r="AF51" s="291">
        <f>IF($M51="In (zvyšuje náklady)",X51,0)</f>
        <v>0</v>
      </c>
      <c r="AG51" s="303">
        <f t="shared" ref="AG51:AM51" si="598">IF($M51="In (zvyšuje náklady)",Y51,0)</f>
        <v>0</v>
      </c>
      <c r="AH51" s="303">
        <f t="shared" si="598"/>
        <v>0</v>
      </c>
      <c r="AI51" s="303">
        <f t="shared" si="598"/>
        <v>0</v>
      </c>
      <c r="AJ51" s="303">
        <f t="shared" si="598"/>
        <v>0</v>
      </c>
      <c r="AK51" s="303">
        <f t="shared" si="598"/>
        <v>0</v>
      </c>
      <c r="AL51" s="303">
        <f t="shared" si="598"/>
        <v>0</v>
      </c>
      <c r="AM51" s="314">
        <f t="shared" si="598"/>
        <v>0</v>
      </c>
      <c r="AN51" s="306" t="str">
        <f t="shared" ref="AN51" si="599">IF($M51="In (zvyšuje náklady)",0,X51)</f>
        <v>N</v>
      </c>
      <c r="AO51" s="306">
        <f t="shared" ref="AO51" si="600">IF($M51="In (zvyšuje náklady)",0,Y51)</f>
        <v>0</v>
      </c>
      <c r="AP51" s="306" t="str">
        <f t="shared" ref="AP51" si="601">IF($M51="In (zvyšuje náklady)",0,Z51)</f>
        <v>N</v>
      </c>
      <c r="AQ51" s="306">
        <f t="shared" ref="AQ51" si="602">IF($M51="In (zvyšuje náklady)",0,AA51)</f>
        <v>0</v>
      </c>
      <c r="AR51" s="306">
        <f t="shared" ref="AR51" si="603">IF($M51="In (zvyšuje náklady)",0,AB51)</f>
        <v>0</v>
      </c>
      <c r="AS51" s="306">
        <f t="shared" ref="AS51" si="604">IF($M51="In (zvyšuje náklady)",0,AC51)</f>
        <v>0</v>
      </c>
      <c r="AT51" s="306">
        <f t="shared" ref="AT51" si="605">IF($M51="In (zvyšuje náklady)",0,AD51)</f>
        <v>0</v>
      </c>
      <c r="AU51" s="335">
        <f t="shared" ref="AU51" si="606">IF($M51="In (zvyšuje náklady)",0,AE51)</f>
        <v>0</v>
      </c>
      <c r="AV51" s="291">
        <f t="shared" ref="AV51:BB51" si="607">IF($L51&gt;0,AF51,0)</f>
        <v>0</v>
      </c>
      <c r="AW51" s="303">
        <f t="shared" ref="AW51:AY51" si="608">IF($L51&gt;0,$L51*AV51,0)</f>
        <v>0</v>
      </c>
      <c r="AX51" s="303">
        <f t="shared" si="607"/>
        <v>0</v>
      </c>
      <c r="AY51" s="303">
        <f t="shared" si="608"/>
        <v>0</v>
      </c>
      <c r="AZ51" s="303">
        <f t="shared" si="607"/>
        <v>0</v>
      </c>
      <c r="BA51" s="303">
        <f t="shared" ref="BA51" si="609">IF($L51&gt;0,$L51*AZ51,0)</f>
        <v>0</v>
      </c>
      <c r="BB51" s="303">
        <f t="shared" si="607"/>
        <v>0</v>
      </c>
      <c r="BC51" s="314">
        <f t="shared" ref="BC51" si="610">IF($L51&gt;0,$L51*BB51,0)</f>
        <v>0</v>
      </c>
      <c r="BD51" s="291">
        <f t="shared" ref="BD51" si="611">IF($L51&gt;0,AN51,0)</f>
        <v>0</v>
      </c>
      <c r="BE51" s="303">
        <f t="shared" ref="BE51" si="612">IF($L51&gt;0,$L51*BD51,0)</f>
        <v>0</v>
      </c>
      <c r="BF51" s="303">
        <f t="shared" ref="BF51" si="613">IF($L51&gt;0,AP51,0)</f>
        <v>0</v>
      </c>
      <c r="BG51" s="303">
        <f t="shared" ref="BG51" si="614">IF($L51&gt;0,$L51*BF51,0)</f>
        <v>0</v>
      </c>
      <c r="BH51" s="303">
        <f t="shared" ref="BH51" si="615">IF($L51&gt;0,AR51,0)</f>
        <v>0</v>
      </c>
      <c r="BI51" s="303">
        <f t="shared" ref="BI51" si="616">IF($L51&gt;0,$L51*BH51,0)</f>
        <v>0</v>
      </c>
      <c r="BJ51" s="303">
        <f t="shared" ref="BJ51" si="617">IF($L51&gt;0,AT51,0)</f>
        <v>0</v>
      </c>
      <c r="BK51" s="314">
        <f t="shared" ref="BK51" si="618">IF($L51&gt;0,$L51*BJ51,0)</f>
        <v>0</v>
      </c>
      <c r="BL51" s="315">
        <f>IF(F51=vstupy!F$6,"1",0)</f>
        <v>0</v>
      </c>
      <c r="BM51" s="291">
        <f t="shared" ref="BM51" si="619">IF($BL51="1",AF51,0)</f>
        <v>0</v>
      </c>
      <c r="BN51" s="303">
        <f t="shared" ref="BN51" si="620">IF($BL51="1",AG51,0)</f>
        <v>0</v>
      </c>
      <c r="BO51" s="303">
        <f t="shared" ref="BO51" si="621">IF($BL51="1",AH51,0)</f>
        <v>0</v>
      </c>
      <c r="BP51" s="303">
        <f t="shared" ref="BP51" si="622">IF($BL51="1",AI51,0)</f>
        <v>0</v>
      </c>
      <c r="BQ51" s="303">
        <f t="shared" ref="BQ51" si="623">IF($BL51="1",AJ51,0)</f>
        <v>0</v>
      </c>
      <c r="BR51" s="303">
        <f t="shared" ref="BR51" si="624">IF($BL51="1",AK51,0)</f>
        <v>0</v>
      </c>
      <c r="BS51" s="303">
        <f t="shared" ref="BS51" si="625">IF($BL51="1",AL51,0)</f>
        <v>0</v>
      </c>
      <c r="BT51" s="314">
        <f t="shared" ref="BT51" si="626">IF($BL51="1",AM51,0)</f>
        <v>0</v>
      </c>
      <c r="BU51" s="291">
        <f t="shared" ref="BU51" si="627">IF($BL51="1",AN51,0)</f>
        <v>0</v>
      </c>
      <c r="BV51" s="307">
        <f t="shared" ref="BV51" si="628">IF($BL51="1",AO51,0)</f>
        <v>0</v>
      </c>
      <c r="BW51" s="307">
        <f t="shared" ref="BW51" si="629">IF($BL51="1",AP51,0)</f>
        <v>0</v>
      </c>
      <c r="BX51" s="307">
        <f t="shared" ref="BX51" si="630">IF($BL51="1",AQ51,0)</f>
        <v>0</v>
      </c>
      <c r="BY51" s="307">
        <f t="shared" ref="BY51" si="631">IF($BL51="1",AR51,0)</f>
        <v>0</v>
      </c>
      <c r="BZ51" s="307">
        <f t="shared" ref="BZ51" si="632">IF($BL51="1",AS51,0)</f>
        <v>0</v>
      </c>
      <c r="CA51" s="307">
        <f t="shared" ref="CA51" si="633">IF($BL51="1",AT51,0)</f>
        <v>0</v>
      </c>
      <c r="CB51" s="349">
        <f t="shared" ref="CB51" si="634">IF($BL51="1",AU51,0)</f>
        <v>0</v>
      </c>
      <c r="CC51" s="291">
        <f>IFERROR(IF($X51="N/A",Z51+AB51+AD51,X51+Z51+AB51+AD51),0)</f>
        <v>0</v>
      </c>
      <c r="CD51" s="314">
        <f>Y51+AA51+AC51+AE51</f>
        <v>0</v>
      </c>
    </row>
    <row r="52" spans="1:82" ht="12.6" customHeight="1" x14ac:dyDescent="0.2">
      <c r="A52" s="20"/>
      <c r="B52" s="285"/>
      <c r="C52" s="270"/>
      <c r="D52" s="270"/>
      <c r="E52" s="270"/>
      <c r="F52" s="269"/>
      <c r="G52" s="284"/>
      <c r="H52" s="269"/>
      <c r="I52" s="269"/>
      <c r="J52" s="273"/>
      <c r="K52" s="269"/>
      <c r="L52" s="273"/>
      <c r="M52" s="269"/>
      <c r="N52" s="269"/>
      <c r="O52" s="269"/>
      <c r="P52" s="301"/>
      <c r="Q52" s="286"/>
      <c r="R52" s="300"/>
      <c r="S52" s="269"/>
      <c r="T52" s="153" t="s">
        <v>51</v>
      </c>
      <c r="U52" s="218">
        <f>IFERROR(VLOOKUP(T52,vstupy!$B$2:$C$12,2,FALSE),0)</f>
        <v>0</v>
      </c>
      <c r="V52" s="286"/>
      <c r="W52" s="280"/>
      <c r="X52" s="281"/>
      <c r="Y52" s="277"/>
      <c r="Z52" s="277"/>
      <c r="AA52" s="277"/>
      <c r="AB52" s="277"/>
      <c r="AC52" s="277"/>
      <c r="AD52" s="277"/>
      <c r="AE52" s="275"/>
      <c r="AF52" s="291"/>
      <c r="AG52" s="303"/>
      <c r="AH52" s="303"/>
      <c r="AI52" s="303"/>
      <c r="AJ52" s="303"/>
      <c r="AK52" s="303"/>
      <c r="AL52" s="303"/>
      <c r="AM52" s="314"/>
      <c r="AN52" s="307"/>
      <c r="AO52" s="307"/>
      <c r="AP52" s="307"/>
      <c r="AQ52" s="307"/>
      <c r="AR52" s="307"/>
      <c r="AS52" s="307"/>
      <c r="AT52" s="307"/>
      <c r="AU52" s="336"/>
      <c r="AV52" s="291"/>
      <c r="AW52" s="303"/>
      <c r="AX52" s="303"/>
      <c r="AY52" s="303"/>
      <c r="AZ52" s="303"/>
      <c r="BA52" s="303"/>
      <c r="BB52" s="303"/>
      <c r="BC52" s="314"/>
      <c r="BD52" s="291"/>
      <c r="BE52" s="303"/>
      <c r="BF52" s="303"/>
      <c r="BG52" s="303"/>
      <c r="BH52" s="303"/>
      <c r="BI52" s="303"/>
      <c r="BJ52" s="303"/>
      <c r="BK52" s="314"/>
      <c r="BL52" s="315"/>
      <c r="BM52" s="291"/>
      <c r="BN52" s="303"/>
      <c r="BO52" s="303"/>
      <c r="BP52" s="303"/>
      <c r="BQ52" s="303"/>
      <c r="BR52" s="303"/>
      <c r="BS52" s="303"/>
      <c r="BT52" s="314"/>
      <c r="BU52" s="291"/>
      <c r="BV52" s="307"/>
      <c r="BW52" s="307"/>
      <c r="BX52" s="307"/>
      <c r="BY52" s="307"/>
      <c r="BZ52" s="307"/>
      <c r="CA52" s="307"/>
      <c r="CB52" s="349"/>
      <c r="CC52" s="291"/>
      <c r="CD52" s="314"/>
    </row>
    <row r="53" spans="1:82" ht="12.6" customHeight="1" x14ac:dyDescent="0.2">
      <c r="A53" s="20"/>
      <c r="B53" s="285"/>
      <c r="C53" s="270"/>
      <c r="D53" s="270"/>
      <c r="E53" s="270"/>
      <c r="F53" s="269"/>
      <c r="G53" s="284"/>
      <c r="H53" s="269"/>
      <c r="I53" s="269"/>
      <c r="J53" s="273"/>
      <c r="K53" s="269"/>
      <c r="L53" s="273"/>
      <c r="M53" s="269"/>
      <c r="N53" s="269"/>
      <c r="O53" s="269"/>
      <c r="P53" s="301"/>
      <c r="Q53" s="286"/>
      <c r="R53" s="300"/>
      <c r="S53" s="269"/>
      <c r="T53" s="153" t="s">
        <v>51</v>
      </c>
      <c r="U53" s="218">
        <f>IFERROR(VLOOKUP(T53,vstupy!$B$2:$C$12,2,FALSE),0)</f>
        <v>0</v>
      </c>
      <c r="V53" s="286"/>
      <c r="W53" s="280"/>
      <c r="X53" s="282"/>
      <c r="Y53" s="277"/>
      <c r="Z53" s="277"/>
      <c r="AA53" s="277"/>
      <c r="AB53" s="277"/>
      <c r="AC53" s="277"/>
      <c r="AD53" s="277"/>
      <c r="AE53" s="275"/>
      <c r="AF53" s="291"/>
      <c r="AG53" s="303"/>
      <c r="AH53" s="303"/>
      <c r="AI53" s="303"/>
      <c r="AJ53" s="303"/>
      <c r="AK53" s="303"/>
      <c r="AL53" s="303"/>
      <c r="AM53" s="314"/>
      <c r="AN53" s="307"/>
      <c r="AO53" s="307"/>
      <c r="AP53" s="307"/>
      <c r="AQ53" s="307"/>
      <c r="AR53" s="307"/>
      <c r="AS53" s="307"/>
      <c r="AT53" s="307"/>
      <c r="AU53" s="336"/>
      <c r="AV53" s="291"/>
      <c r="AW53" s="303"/>
      <c r="AX53" s="303"/>
      <c r="AY53" s="303"/>
      <c r="AZ53" s="303"/>
      <c r="BA53" s="303"/>
      <c r="BB53" s="303"/>
      <c r="BC53" s="314"/>
      <c r="BD53" s="291"/>
      <c r="BE53" s="303"/>
      <c r="BF53" s="303"/>
      <c r="BG53" s="303"/>
      <c r="BH53" s="303"/>
      <c r="BI53" s="303"/>
      <c r="BJ53" s="303"/>
      <c r="BK53" s="314"/>
      <c r="BL53" s="315"/>
      <c r="BM53" s="291"/>
      <c r="BN53" s="303"/>
      <c r="BO53" s="303"/>
      <c r="BP53" s="303"/>
      <c r="BQ53" s="303"/>
      <c r="BR53" s="303"/>
      <c r="BS53" s="303"/>
      <c r="BT53" s="314"/>
      <c r="BU53" s="291"/>
      <c r="BV53" s="307"/>
      <c r="BW53" s="307"/>
      <c r="BX53" s="307"/>
      <c r="BY53" s="307"/>
      <c r="BZ53" s="307"/>
      <c r="CA53" s="307"/>
      <c r="CB53" s="349"/>
      <c r="CC53" s="291"/>
      <c r="CD53" s="314"/>
    </row>
    <row r="54" spans="1:82" ht="12.6" customHeight="1" x14ac:dyDescent="0.2">
      <c r="B54" s="285">
        <v>16</v>
      </c>
      <c r="C54" s="270"/>
      <c r="D54" s="270"/>
      <c r="E54" s="270"/>
      <c r="F54" s="269" t="s">
        <v>177</v>
      </c>
      <c r="G54" s="284"/>
      <c r="H54" s="269"/>
      <c r="I54" s="269"/>
      <c r="J54" s="273">
        <f t="shared" ref="J54" si="635">IF(I54="N",0,I54)</f>
        <v>0</v>
      </c>
      <c r="K54" s="269"/>
      <c r="L54" s="273">
        <f t="shared" si="591"/>
        <v>0</v>
      </c>
      <c r="M54" s="269" t="s">
        <v>177</v>
      </c>
      <c r="N54" s="269"/>
      <c r="O54" s="269"/>
      <c r="P54" s="301"/>
      <c r="Q54" s="286" t="s">
        <v>50</v>
      </c>
      <c r="R54" s="300">
        <f>VLOOKUP(Q54,vstupy!$B$17:$C$27,2,FALSE)</f>
        <v>0</v>
      </c>
      <c r="S54" s="269"/>
      <c r="T54" s="153" t="s">
        <v>51</v>
      </c>
      <c r="U54" s="218">
        <f>IFERROR(VLOOKUP(T54,vstupy!$B$2:$C$12,2,FALSE),0)</f>
        <v>0</v>
      </c>
      <c r="V54" s="286" t="s">
        <v>50</v>
      </c>
      <c r="W54" s="279">
        <f>VLOOKUP(V54,vstupy!$B$17:$C$27,2,FALSE)</f>
        <v>0</v>
      </c>
      <c r="X54" s="281" t="str">
        <f t="shared" ref="X54" si="636">IFERROR(IF(J54=0,"N",N54/I54),0)</f>
        <v>N</v>
      </c>
      <c r="Y54" s="276">
        <f t="shared" ref="Y54" si="637">N54</f>
        <v>0</v>
      </c>
      <c r="Z54" s="276" t="str">
        <f t="shared" ref="Z54" si="638">IFERROR(IF(J54=0,"N",O54/I54),0)</f>
        <v>N</v>
      </c>
      <c r="AA54" s="276">
        <f t="shared" ref="AA54:AA90" si="639">O54</f>
        <v>0</v>
      </c>
      <c r="AB54" s="276">
        <f t="shared" ref="AB54" si="640">P54*R54</f>
        <v>0</v>
      </c>
      <c r="AC54" s="276">
        <f t="shared" si="59"/>
        <v>0</v>
      </c>
      <c r="AD54" s="278">
        <f t="shared" ref="AD54" si="641">IF(S54&gt;0,IF(W54&gt;0,($G$6/160)*(S54/60)*W54,0),IF(W54&gt;0,($G$6/160)*((U54+U55+U56)/60)*W54,0))</f>
        <v>0</v>
      </c>
      <c r="AE54" s="274">
        <f t="shared" si="15"/>
        <v>0</v>
      </c>
      <c r="AF54" s="291">
        <f>IF($M54="In (zvyšuje náklady)",X54,0)</f>
        <v>0</v>
      </c>
      <c r="AG54" s="303">
        <f t="shared" ref="AG54:AM54" si="642">IF($M54="In (zvyšuje náklady)",Y54,0)</f>
        <v>0</v>
      </c>
      <c r="AH54" s="303">
        <f t="shared" si="642"/>
        <v>0</v>
      </c>
      <c r="AI54" s="303">
        <f t="shared" si="642"/>
        <v>0</v>
      </c>
      <c r="AJ54" s="303">
        <f t="shared" si="642"/>
        <v>0</v>
      </c>
      <c r="AK54" s="303">
        <f t="shared" si="642"/>
        <v>0</v>
      </c>
      <c r="AL54" s="303">
        <f t="shared" si="642"/>
        <v>0</v>
      </c>
      <c r="AM54" s="314">
        <f t="shared" si="642"/>
        <v>0</v>
      </c>
      <c r="AN54" s="306" t="str">
        <f t="shared" ref="AN54" si="643">IF($M54="In (zvyšuje náklady)",0,X54)</f>
        <v>N</v>
      </c>
      <c r="AO54" s="306">
        <f t="shared" ref="AO54" si="644">IF($M54="In (zvyšuje náklady)",0,Y54)</f>
        <v>0</v>
      </c>
      <c r="AP54" s="306" t="str">
        <f t="shared" ref="AP54" si="645">IF($M54="In (zvyšuje náklady)",0,Z54)</f>
        <v>N</v>
      </c>
      <c r="AQ54" s="306">
        <f t="shared" ref="AQ54" si="646">IF($M54="In (zvyšuje náklady)",0,AA54)</f>
        <v>0</v>
      </c>
      <c r="AR54" s="306">
        <f t="shared" ref="AR54" si="647">IF($M54="In (zvyšuje náklady)",0,AB54)</f>
        <v>0</v>
      </c>
      <c r="AS54" s="306">
        <f t="shared" ref="AS54" si="648">IF($M54="In (zvyšuje náklady)",0,AC54)</f>
        <v>0</v>
      </c>
      <c r="AT54" s="306">
        <f t="shared" ref="AT54" si="649">IF($M54="In (zvyšuje náklady)",0,AD54)</f>
        <v>0</v>
      </c>
      <c r="AU54" s="335">
        <f t="shared" ref="AU54" si="650">IF($M54="In (zvyšuje náklady)",0,AE54)</f>
        <v>0</v>
      </c>
      <c r="AV54" s="291">
        <f t="shared" ref="AV54:BB54" si="651">IF($L54&gt;0,AF54,0)</f>
        <v>0</v>
      </c>
      <c r="AW54" s="303">
        <f t="shared" ref="AW54:AY54" si="652">IF($L54&gt;0,$L54*AV54,0)</f>
        <v>0</v>
      </c>
      <c r="AX54" s="303">
        <f t="shared" si="651"/>
        <v>0</v>
      </c>
      <c r="AY54" s="303">
        <f t="shared" si="652"/>
        <v>0</v>
      </c>
      <c r="AZ54" s="303">
        <f t="shared" si="651"/>
        <v>0</v>
      </c>
      <c r="BA54" s="303">
        <f t="shared" ref="BA54" si="653">IF($L54&gt;0,$L54*AZ54,0)</f>
        <v>0</v>
      </c>
      <c r="BB54" s="303">
        <f t="shared" si="651"/>
        <v>0</v>
      </c>
      <c r="BC54" s="314">
        <f t="shared" ref="BC54" si="654">IF($L54&gt;0,$L54*BB54,0)</f>
        <v>0</v>
      </c>
      <c r="BD54" s="291">
        <f t="shared" ref="BD54" si="655">IF($L54&gt;0,AN54,0)</f>
        <v>0</v>
      </c>
      <c r="BE54" s="303">
        <f t="shared" ref="BE54" si="656">IF($L54&gt;0,$L54*BD54,0)</f>
        <v>0</v>
      </c>
      <c r="BF54" s="303">
        <f t="shared" ref="BF54" si="657">IF($L54&gt;0,AP54,0)</f>
        <v>0</v>
      </c>
      <c r="BG54" s="303">
        <f t="shared" ref="BG54" si="658">IF($L54&gt;0,$L54*BF54,0)</f>
        <v>0</v>
      </c>
      <c r="BH54" s="303">
        <f t="shared" ref="BH54" si="659">IF($L54&gt;0,AR54,0)</f>
        <v>0</v>
      </c>
      <c r="BI54" s="303">
        <f t="shared" ref="BI54" si="660">IF($L54&gt;0,$L54*BH54,0)</f>
        <v>0</v>
      </c>
      <c r="BJ54" s="303">
        <f t="shared" ref="BJ54" si="661">IF($L54&gt;0,AT54,0)</f>
        <v>0</v>
      </c>
      <c r="BK54" s="314">
        <f t="shared" ref="BK54" si="662">IF($L54&gt;0,$L54*BJ54,0)</f>
        <v>0</v>
      </c>
      <c r="BL54" s="315">
        <f>IF(F54=vstupy!F$6,"1",0)</f>
        <v>0</v>
      </c>
      <c r="BM54" s="291">
        <f t="shared" ref="BM54" si="663">IF($BL54="1",AF54,0)</f>
        <v>0</v>
      </c>
      <c r="BN54" s="303">
        <f t="shared" ref="BN54" si="664">IF($BL54="1",AG54,0)</f>
        <v>0</v>
      </c>
      <c r="BO54" s="303">
        <f t="shared" ref="BO54" si="665">IF($BL54="1",AH54,0)</f>
        <v>0</v>
      </c>
      <c r="BP54" s="303">
        <f t="shared" ref="BP54" si="666">IF($BL54="1",AI54,0)</f>
        <v>0</v>
      </c>
      <c r="BQ54" s="303">
        <f t="shared" ref="BQ54" si="667">IF($BL54="1",AJ54,0)</f>
        <v>0</v>
      </c>
      <c r="BR54" s="303">
        <f t="shared" ref="BR54" si="668">IF($BL54="1",AK54,0)</f>
        <v>0</v>
      </c>
      <c r="BS54" s="303">
        <f t="shared" ref="BS54" si="669">IF($BL54="1",AL54,0)</f>
        <v>0</v>
      </c>
      <c r="BT54" s="314">
        <f t="shared" ref="BT54" si="670">IF($BL54="1",AM54,0)</f>
        <v>0</v>
      </c>
      <c r="BU54" s="291">
        <f t="shared" ref="BU54" si="671">IF($BL54="1",AN54,0)</f>
        <v>0</v>
      </c>
      <c r="BV54" s="307">
        <f t="shared" ref="BV54" si="672">IF($BL54="1",AO54,0)</f>
        <v>0</v>
      </c>
      <c r="BW54" s="307">
        <f t="shared" ref="BW54" si="673">IF($BL54="1",AP54,0)</f>
        <v>0</v>
      </c>
      <c r="BX54" s="307">
        <f t="shared" ref="BX54" si="674">IF($BL54="1",AQ54,0)</f>
        <v>0</v>
      </c>
      <c r="BY54" s="307">
        <f t="shared" ref="BY54" si="675">IF($BL54="1",AR54,0)</f>
        <v>0</v>
      </c>
      <c r="BZ54" s="307">
        <f t="shared" ref="BZ54" si="676">IF($BL54="1",AS54,0)</f>
        <v>0</v>
      </c>
      <c r="CA54" s="307">
        <f t="shared" ref="CA54" si="677">IF($BL54="1",AT54,0)</f>
        <v>0</v>
      </c>
      <c r="CB54" s="349">
        <f t="shared" ref="CB54" si="678">IF($BL54="1",AU54,0)</f>
        <v>0</v>
      </c>
      <c r="CC54" s="291">
        <f>IFERROR(IF($X54="N/A",Z54+AB54+AD54,X54+Z54+AB54+AD54),0)</f>
        <v>0</v>
      </c>
      <c r="CD54" s="314">
        <f>Y54+AA54+AC54+AE54</f>
        <v>0</v>
      </c>
    </row>
    <row r="55" spans="1:82" ht="12.6" customHeight="1" x14ac:dyDescent="0.2">
      <c r="B55" s="285"/>
      <c r="C55" s="270"/>
      <c r="D55" s="270"/>
      <c r="E55" s="270"/>
      <c r="F55" s="269"/>
      <c r="G55" s="284"/>
      <c r="H55" s="269"/>
      <c r="I55" s="269"/>
      <c r="J55" s="273"/>
      <c r="K55" s="269"/>
      <c r="L55" s="273"/>
      <c r="M55" s="269"/>
      <c r="N55" s="269"/>
      <c r="O55" s="269"/>
      <c r="P55" s="301"/>
      <c r="Q55" s="286"/>
      <c r="R55" s="300"/>
      <c r="S55" s="269"/>
      <c r="T55" s="153" t="s">
        <v>51</v>
      </c>
      <c r="U55" s="218">
        <f>IFERROR(VLOOKUP(T55,vstupy!$B$2:$C$12,2,FALSE),0)</f>
        <v>0</v>
      </c>
      <c r="V55" s="286"/>
      <c r="W55" s="280"/>
      <c r="X55" s="281"/>
      <c r="Y55" s="277"/>
      <c r="Z55" s="277"/>
      <c r="AA55" s="277"/>
      <c r="AB55" s="277"/>
      <c r="AC55" s="277"/>
      <c r="AD55" s="277"/>
      <c r="AE55" s="275"/>
      <c r="AF55" s="291"/>
      <c r="AG55" s="303"/>
      <c r="AH55" s="303"/>
      <c r="AI55" s="303"/>
      <c r="AJ55" s="303"/>
      <c r="AK55" s="303"/>
      <c r="AL55" s="303"/>
      <c r="AM55" s="314"/>
      <c r="AN55" s="307"/>
      <c r="AO55" s="307"/>
      <c r="AP55" s="307"/>
      <c r="AQ55" s="307"/>
      <c r="AR55" s="307"/>
      <c r="AS55" s="307"/>
      <c r="AT55" s="307"/>
      <c r="AU55" s="336"/>
      <c r="AV55" s="291"/>
      <c r="AW55" s="303"/>
      <c r="AX55" s="303"/>
      <c r="AY55" s="303"/>
      <c r="AZ55" s="303"/>
      <c r="BA55" s="303"/>
      <c r="BB55" s="303"/>
      <c r="BC55" s="314"/>
      <c r="BD55" s="291"/>
      <c r="BE55" s="303"/>
      <c r="BF55" s="303"/>
      <c r="BG55" s="303"/>
      <c r="BH55" s="303"/>
      <c r="BI55" s="303"/>
      <c r="BJ55" s="303"/>
      <c r="BK55" s="314"/>
      <c r="BL55" s="315"/>
      <c r="BM55" s="291"/>
      <c r="BN55" s="303"/>
      <c r="BO55" s="303"/>
      <c r="BP55" s="303"/>
      <c r="BQ55" s="303"/>
      <c r="BR55" s="303"/>
      <c r="BS55" s="303"/>
      <c r="BT55" s="314"/>
      <c r="BU55" s="291"/>
      <c r="BV55" s="307"/>
      <c r="BW55" s="307"/>
      <c r="BX55" s="307"/>
      <c r="BY55" s="307"/>
      <c r="BZ55" s="307"/>
      <c r="CA55" s="307"/>
      <c r="CB55" s="349"/>
      <c r="CC55" s="291"/>
      <c r="CD55" s="314"/>
    </row>
    <row r="56" spans="1:82" ht="12.6" customHeight="1" x14ac:dyDescent="0.2">
      <c r="B56" s="285"/>
      <c r="C56" s="270"/>
      <c r="D56" s="270"/>
      <c r="E56" s="270"/>
      <c r="F56" s="269"/>
      <c r="G56" s="284"/>
      <c r="H56" s="269"/>
      <c r="I56" s="269"/>
      <c r="J56" s="273"/>
      <c r="K56" s="269"/>
      <c r="L56" s="273"/>
      <c r="M56" s="269"/>
      <c r="N56" s="269"/>
      <c r="O56" s="269"/>
      <c r="P56" s="301"/>
      <c r="Q56" s="286"/>
      <c r="R56" s="300"/>
      <c r="S56" s="269"/>
      <c r="T56" s="153" t="s">
        <v>51</v>
      </c>
      <c r="U56" s="218">
        <f>IFERROR(VLOOKUP(T56,vstupy!$B$2:$C$12,2,FALSE),0)</f>
        <v>0</v>
      </c>
      <c r="V56" s="286"/>
      <c r="W56" s="280"/>
      <c r="X56" s="282"/>
      <c r="Y56" s="277"/>
      <c r="Z56" s="277"/>
      <c r="AA56" s="277"/>
      <c r="AB56" s="277"/>
      <c r="AC56" s="277"/>
      <c r="AD56" s="277"/>
      <c r="AE56" s="275"/>
      <c r="AF56" s="291"/>
      <c r="AG56" s="303"/>
      <c r="AH56" s="303"/>
      <c r="AI56" s="303"/>
      <c r="AJ56" s="303"/>
      <c r="AK56" s="303"/>
      <c r="AL56" s="303"/>
      <c r="AM56" s="314"/>
      <c r="AN56" s="307"/>
      <c r="AO56" s="307"/>
      <c r="AP56" s="307"/>
      <c r="AQ56" s="307"/>
      <c r="AR56" s="307"/>
      <c r="AS56" s="307"/>
      <c r="AT56" s="307"/>
      <c r="AU56" s="336"/>
      <c r="AV56" s="291"/>
      <c r="AW56" s="303"/>
      <c r="AX56" s="303"/>
      <c r="AY56" s="303"/>
      <c r="AZ56" s="303"/>
      <c r="BA56" s="303"/>
      <c r="BB56" s="303"/>
      <c r="BC56" s="314"/>
      <c r="BD56" s="291"/>
      <c r="BE56" s="303"/>
      <c r="BF56" s="303"/>
      <c r="BG56" s="303"/>
      <c r="BH56" s="303"/>
      <c r="BI56" s="303"/>
      <c r="BJ56" s="303"/>
      <c r="BK56" s="314"/>
      <c r="BL56" s="315"/>
      <c r="BM56" s="291"/>
      <c r="BN56" s="303"/>
      <c r="BO56" s="303"/>
      <c r="BP56" s="303"/>
      <c r="BQ56" s="303"/>
      <c r="BR56" s="303"/>
      <c r="BS56" s="303"/>
      <c r="BT56" s="314"/>
      <c r="BU56" s="291"/>
      <c r="BV56" s="307"/>
      <c r="BW56" s="307"/>
      <c r="BX56" s="307"/>
      <c r="BY56" s="307"/>
      <c r="BZ56" s="307"/>
      <c r="CA56" s="307"/>
      <c r="CB56" s="349"/>
      <c r="CC56" s="291"/>
      <c r="CD56" s="314"/>
    </row>
    <row r="57" spans="1:82" ht="12.6" customHeight="1" x14ac:dyDescent="0.2">
      <c r="B57" s="285">
        <v>17</v>
      </c>
      <c r="C57" s="270"/>
      <c r="D57" s="270"/>
      <c r="E57" s="270"/>
      <c r="F57" s="269" t="s">
        <v>177</v>
      </c>
      <c r="G57" s="284"/>
      <c r="H57" s="269"/>
      <c r="I57" s="269"/>
      <c r="J57" s="273">
        <f t="shared" ref="J57" si="679">IF(I57="N",0,I57)</f>
        <v>0</v>
      </c>
      <c r="K57" s="269"/>
      <c r="L57" s="273">
        <f t="shared" si="591"/>
        <v>0</v>
      </c>
      <c r="M57" s="269" t="s">
        <v>177</v>
      </c>
      <c r="N57" s="269"/>
      <c r="O57" s="269"/>
      <c r="P57" s="301"/>
      <c r="Q57" s="286" t="s">
        <v>50</v>
      </c>
      <c r="R57" s="300">
        <f>VLOOKUP(Q57,vstupy!$B$17:$C$27,2,FALSE)</f>
        <v>0</v>
      </c>
      <c r="S57" s="269"/>
      <c r="T57" s="153" t="s">
        <v>51</v>
      </c>
      <c r="U57" s="218">
        <f>IFERROR(VLOOKUP(T57,vstupy!$B$2:$C$12,2,FALSE),0)</f>
        <v>0</v>
      </c>
      <c r="V57" s="286" t="s">
        <v>50</v>
      </c>
      <c r="W57" s="279">
        <f>VLOOKUP(V57,vstupy!$B$17:$C$27,2,FALSE)</f>
        <v>0</v>
      </c>
      <c r="X57" s="281" t="str">
        <f t="shared" ref="X57" si="680">IFERROR(IF(J57=0,"N",N57/I57),0)</f>
        <v>N</v>
      </c>
      <c r="Y57" s="276">
        <f t="shared" ref="Y57" si="681">N57</f>
        <v>0</v>
      </c>
      <c r="Z57" s="276" t="str">
        <f t="shared" ref="Z57" si="682">IFERROR(IF(J57=0,"N",O57/I57),0)</f>
        <v>N</v>
      </c>
      <c r="AA57" s="276">
        <f t="shared" ref="AA57:AA93" si="683">O57</f>
        <v>0</v>
      </c>
      <c r="AB57" s="276">
        <f t="shared" ref="AB57" si="684">P57*R57</f>
        <v>0</v>
      </c>
      <c r="AC57" s="276">
        <f t="shared" si="59"/>
        <v>0</v>
      </c>
      <c r="AD57" s="278">
        <f t="shared" ref="AD57" si="685">IF(S57&gt;0,IF(W57&gt;0,($G$6/160)*(S57/60)*W57,0),IF(W57&gt;0,($G$6/160)*((U57+U58+U59)/60)*W57,0))</f>
        <v>0</v>
      </c>
      <c r="AE57" s="274">
        <f t="shared" si="15"/>
        <v>0</v>
      </c>
      <c r="AF57" s="291">
        <f>IF($M57="In (zvyšuje náklady)",X57,0)</f>
        <v>0</v>
      </c>
      <c r="AG57" s="303">
        <f t="shared" ref="AG57:AM57" si="686">IF($M57="In (zvyšuje náklady)",Y57,0)</f>
        <v>0</v>
      </c>
      <c r="AH57" s="303">
        <f t="shared" si="686"/>
        <v>0</v>
      </c>
      <c r="AI57" s="303">
        <f t="shared" si="686"/>
        <v>0</v>
      </c>
      <c r="AJ57" s="303">
        <f t="shared" si="686"/>
        <v>0</v>
      </c>
      <c r="AK57" s="303">
        <f t="shared" si="686"/>
        <v>0</v>
      </c>
      <c r="AL57" s="303">
        <f t="shared" si="686"/>
        <v>0</v>
      </c>
      <c r="AM57" s="314">
        <f t="shared" si="686"/>
        <v>0</v>
      </c>
      <c r="AN57" s="306" t="str">
        <f t="shared" ref="AN57" si="687">IF($M57="In (zvyšuje náklady)",0,X57)</f>
        <v>N</v>
      </c>
      <c r="AO57" s="306">
        <f t="shared" ref="AO57" si="688">IF($M57="In (zvyšuje náklady)",0,Y57)</f>
        <v>0</v>
      </c>
      <c r="AP57" s="306" t="str">
        <f t="shared" ref="AP57" si="689">IF($M57="In (zvyšuje náklady)",0,Z57)</f>
        <v>N</v>
      </c>
      <c r="AQ57" s="306">
        <f t="shared" ref="AQ57" si="690">IF($M57="In (zvyšuje náklady)",0,AA57)</f>
        <v>0</v>
      </c>
      <c r="AR57" s="306">
        <f t="shared" ref="AR57" si="691">IF($M57="In (zvyšuje náklady)",0,AB57)</f>
        <v>0</v>
      </c>
      <c r="AS57" s="306">
        <f t="shared" ref="AS57" si="692">IF($M57="In (zvyšuje náklady)",0,AC57)</f>
        <v>0</v>
      </c>
      <c r="AT57" s="306">
        <f t="shared" ref="AT57" si="693">IF($M57="In (zvyšuje náklady)",0,AD57)</f>
        <v>0</v>
      </c>
      <c r="AU57" s="335">
        <f t="shared" ref="AU57" si="694">IF($M57="In (zvyšuje náklady)",0,AE57)</f>
        <v>0</v>
      </c>
      <c r="AV57" s="291">
        <f t="shared" ref="AV57:BB57" si="695">IF($L57&gt;0,AF57,0)</f>
        <v>0</v>
      </c>
      <c r="AW57" s="303">
        <f t="shared" ref="AW57:AY57" si="696">IF($L57&gt;0,$L57*AV57,0)</f>
        <v>0</v>
      </c>
      <c r="AX57" s="303">
        <f t="shared" si="695"/>
        <v>0</v>
      </c>
      <c r="AY57" s="303">
        <f t="shared" si="696"/>
        <v>0</v>
      </c>
      <c r="AZ57" s="303">
        <f t="shared" si="695"/>
        <v>0</v>
      </c>
      <c r="BA57" s="303">
        <f t="shared" ref="BA57" si="697">IF($L57&gt;0,$L57*AZ57,0)</f>
        <v>0</v>
      </c>
      <c r="BB57" s="303">
        <f t="shared" si="695"/>
        <v>0</v>
      </c>
      <c r="BC57" s="314">
        <f t="shared" ref="BC57" si="698">IF($L57&gt;0,$L57*BB57,0)</f>
        <v>0</v>
      </c>
      <c r="BD57" s="291">
        <f t="shared" ref="BD57" si="699">IF($L57&gt;0,AN57,0)</f>
        <v>0</v>
      </c>
      <c r="BE57" s="303">
        <f t="shared" ref="BE57" si="700">IF($L57&gt;0,$L57*BD57,0)</f>
        <v>0</v>
      </c>
      <c r="BF57" s="303">
        <f t="shared" ref="BF57" si="701">IF($L57&gt;0,AP57,0)</f>
        <v>0</v>
      </c>
      <c r="BG57" s="303">
        <f t="shared" ref="BG57" si="702">IF($L57&gt;0,$L57*BF57,0)</f>
        <v>0</v>
      </c>
      <c r="BH57" s="303">
        <f t="shared" ref="BH57" si="703">IF($L57&gt;0,AR57,0)</f>
        <v>0</v>
      </c>
      <c r="BI57" s="303">
        <f t="shared" ref="BI57" si="704">IF($L57&gt;0,$L57*BH57,0)</f>
        <v>0</v>
      </c>
      <c r="BJ57" s="303">
        <f t="shared" ref="BJ57" si="705">IF($L57&gt;0,AT57,0)</f>
        <v>0</v>
      </c>
      <c r="BK57" s="314">
        <f t="shared" ref="BK57" si="706">IF($L57&gt;0,$L57*BJ57,0)</f>
        <v>0</v>
      </c>
      <c r="BL57" s="315">
        <f>IF(F57=vstupy!F$6,"1",0)</f>
        <v>0</v>
      </c>
      <c r="BM57" s="291">
        <f t="shared" ref="BM57" si="707">IF($BL57="1",AF57,0)</f>
        <v>0</v>
      </c>
      <c r="BN57" s="303">
        <f t="shared" ref="BN57" si="708">IF($BL57="1",AG57,0)</f>
        <v>0</v>
      </c>
      <c r="BO57" s="303">
        <f t="shared" ref="BO57" si="709">IF($BL57="1",AH57,0)</f>
        <v>0</v>
      </c>
      <c r="BP57" s="303">
        <f t="shared" ref="BP57" si="710">IF($BL57="1",AI57,0)</f>
        <v>0</v>
      </c>
      <c r="BQ57" s="303">
        <f t="shared" ref="BQ57" si="711">IF($BL57="1",AJ57,0)</f>
        <v>0</v>
      </c>
      <c r="BR57" s="303">
        <f t="shared" ref="BR57" si="712">IF($BL57="1",AK57,0)</f>
        <v>0</v>
      </c>
      <c r="BS57" s="303">
        <f t="shared" ref="BS57" si="713">IF($BL57="1",AL57,0)</f>
        <v>0</v>
      </c>
      <c r="BT57" s="314">
        <f t="shared" ref="BT57" si="714">IF($BL57="1",AM57,0)</f>
        <v>0</v>
      </c>
      <c r="BU57" s="291">
        <f t="shared" ref="BU57" si="715">IF($BL57="1",AN57,0)</f>
        <v>0</v>
      </c>
      <c r="BV57" s="307">
        <f t="shared" ref="BV57" si="716">IF($BL57="1",AO57,0)</f>
        <v>0</v>
      </c>
      <c r="BW57" s="307">
        <f t="shared" ref="BW57" si="717">IF($BL57="1",AP57,0)</f>
        <v>0</v>
      </c>
      <c r="BX57" s="307">
        <f t="shared" ref="BX57" si="718">IF($BL57="1",AQ57,0)</f>
        <v>0</v>
      </c>
      <c r="BY57" s="307">
        <f t="shared" ref="BY57" si="719">IF($BL57="1",AR57,0)</f>
        <v>0</v>
      </c>
      <c r="BZ57" s="307">
        <f t="shared" ref="BZ57" si="720">IF($BL57="1",AS57,0)</f>
        <v>0</v>
      </c>
      <c r="CA57" s="307">
        <f t="shared" ref="CA57" si="721">IF($BL57="1",AT57,0)</f>
        <v>0</v>
      </c>
      <c r="CB57" s="349">
        <f t="shared" ref="CB57" si="722">IF($BL57="1",AU57,0)</f>
        <v>0</v>
      </c>
      <c r="CC57" s="291">
        <f>IFERROR(IF($X57="N/A",Z57+AB57+AD57,X57+Z57+AB57+AD57),0)</f>
        <v>0</v>
      </c>
      <c r="CD57" s="314">
        <f>Y57+AA57+AC57+AE57</f>
        <v>0</v>
      </c>
    </row>
    <row r="58" spans="1:82" ht="12.6" customHeight="1" x14ac:dyDescent="0.2">
      <c r="B58" s="285"/>
      <c r="C58" s="270"/>
      <c r="D58" s="270"/>
      <c r="E58" s="270"/>
      <c r="F58" s="269"/>
      <c r="G58" s="284"/>
      <c r="H58" s="269"/>
      <c r="I58" s="269"/>
      <c r="J58" s="273"/>
      <c r="K58" s="269"/>
      <c r="L58" s="273"/>
      <c r="M58" s="269"/>
      <c r="N58" s="269"/>
      <c r="O58" s="269"/>
      <c r="P58" s="301"/>
      <c r="Q58" s="286"/>
      <c r="R58" s="300"/>
      <c r="S58" s="269"/>
      <c r="T58" s="153" t="s">
        <v>51</v>
      </c>
      <c r="U58" s="218">
        <f>IFERROR(VLOOKUP(T58,vstupy!$B$2:$C$12,2,FALSE),0)</f>
        <v>0</v>
      </c>
      <c r="V58" s="286"/>
      <c r="W58" s="280"/>
      <c r="X58" s="281"/>
      <c r="Y58" s="277"/>
      <c r="Z58" s="277"/>
      <c r="AA58" s="277"/>
      <c r="AB58" s="277"/>
      <c r="AC58" s="277"/>
      <c r="AD58" s="277"/>
      <c r="AE58" s="275"/>
      <c r="AF58" s="291"/>
      <c r="AG58" s="303"/>
      <c r="AH58" s="303"/>
      <c r="AI58" s="303"/>
      <c r="AJ58" s="303"/>
      <c r="AK58" s="303"/>
      <c r="AL58" s="303"/>
      <c r="AM58" s="314"/>
      <c r="AN58" s="307"/>
      <c r="AO58" s="307"/>
      <c r="AP58" s="307"/>
      <c r="AQ58" s="307"/>
      <c r="AR58" s="307"/>
      <c r="AS58" s="307"/>
      <c r="AT58" s="307"/>
      <c r="AU58" s="336"/>
      <c r="AV58" s="291"/>
      <c r="AW58" s="303"/>
      <c r="AX58" s="303"/>
      <c r="AY58" s="303"/>
      <c r="AZ58" s="303"/>
      <c r="BA58" s="303"/>
      <c r="BB58" s="303"/>
      <c r="BC58" s="314"/>
      <c r="BD58" s="291"/>
      <c r="BE58" s="303"/>
      <c r="BF58" s="303"/>
      <c r="BG58" s="303"/>
      <c r="BH58" s="303"/>
      <c r="BI58" s="303"/>
      <c r="BJ58" s="303"/>
      <c r="BK58" s="314"/>
      <c r="BL58" s="315"/>
      <c r="BM58" s="291"/>
      <c r="BN58" s="303"/>
      <c r="BO58" s="303"/>
      <c r="BP58" s="303"/>
      <c r="BQ58" s="303"/>
      <c r="BR58" s="303"/>
      <c r="BS58" s="303"/>
      <c r="BT58" s="314"/>
      <c r="BU58" s="291"/>
      <c r="BV58" s="307"/>
      <c r="BW58" s="307"/>
      <c r="BX58" s="307"/>
      <c r="BY58" s="307"/>
      <c r="BZ58" s="307"/>
      <c r="CA58" s="307"/>
      <c r="CB58" s="349"/>
      <c r="CC58" s="291"/>
      <c r="CD58" s="314"/>
    </row>
    <row r="59" spans="1:82" ht="12.6" customHeight="1" x14ac:dyDescent="0.2">
      <c r="B59" s="285"/>
      <c r="C59" s="270"/>
      <c r="D59" s="270"/>
      <c r="E59" s="270"/>
      <c r="F59" s="269"/>
      <c r="G59" s="284"/>
      <c r="H59" s="269"/>
      <c r="I59" s="269"/>
      <c r="J59" s="273"/>
      <c r="K59" s="269"/>
      <c r="L59" s="273"/>
      <c r="M59" s="269"/>
      <c r="N59" s="269"/>
      <c r="O59" s="269"/>
      <c r="P59" s="301"/>
      <c r="Q59" s="286"/>
      <c r="R59" s="300"/>
      <c r="S59" s="269"/>
      <c r="T59" s="153" t="s">
        <v>51</v>
      </c>
      <c r="U59" s="218">
        <f>IFERROR(VLOOKUP(T59,vstupy!$B$2:$C$12,2,FALSE),0)</f>
        <v>0</v>
      </c>
      <c r="V59" s="286"/>
      <c r="W59" s="280"/>
      <c r="X59" s="282"/>
      <c r="Y59" s="277"/>
      <c r="Z59" s="277"/>
      <c r="AA59" s="277"/>
      <c r="AB59" s="277"/>
      <c r="AC59" s="277"/>
      <c r="AD59" s="277"/>
      <c r="AE59" s="275"/>
      <c r="AF59" s="291"/>
      <c r="AG59" s="303"/>
      <c r="AH59" s="303"/>
      <c r="AI59" s="303"/>
      <c r="AJ59" s="303"/>
      <c r="AK59" s="303"/>
      <c r="AL59" s="303"/>
      <c r="AM59" s="314"/>
      <c r="AN59" s="307"/>
      <c r="AO59" s="307"/>
      <c r="AP59" s="307"/>
      <c r="AQ59" s="307"/>
      <c r="AR59" s="307"/>
      <c r="AS59" s="307"/>
      <c r="AT59" s="307"/>
      <c r="AU59" s="336"/>
      <c r="AV59" s="291"/>
      <c r="AW59" s="303"/>
      <c r="AX59" s="303"/>
      <c r="AY59" s="303"/>
      <c r="AZ59" s="303"/>
      <c r="BA59" s="303"/>
      <c r="BB59" s="303"/>
      <c r="BC59" s="314"/>
      <c r="BD59" s="291"/>
      <c r="BE59" s="303"/>
      <c r="BF59" s="303"/>
      <c r="BG59" s="303"/>
      <c r="BH59" s="303"/>
      <c r="BI59" s="303"/>
      <c r="BJ59" s="303"/>
      <c r="BK59" s="314"/>
      <c r="BL59" s="315"/>
      <c r="BM59" s="291"/>
      <c r="BN59" s="303"/>
      <c r="BO59" s="303"/>
      <c r="BP59" s="303"/>
      <c r="BQ59" s="303"/>
      <c r="BR59" s="303"/>
      <c r="BS59" s="303"/>
      <c r="BT59" s="314"/>
      <c r="BU59" s="291"/>
      <c r="BV59" s="307"/>
      <c r="BW59" s="307"/>
      <c r="BX59" s="307"/>
      <c r="BY59" s="307"/>
      <c r="BZ59" s="307"/>
      <c r="CA59" s="307"/>
      <c r="CB59" s="349"/>
      <c r="CC59" s="291"/>
      <c r="CD59" s="314"/>
    </row>
    <row r="60" spans="1:82" ht="12.6" customHeight="1" x14ac:dyDescent="0.2">
      <c r="A60" s="20"/>
      <c r="B60" s="285">
        <v>18</v>
      </c>
      <c r="C60" s="270"/>
      <c r="D60" s="270"/>
      <c r="E60" s="270"/>
      <c r="F60" s="269" t="s">
        <v>177</v>
      </c>
      <c r="G60" s="284"/>
      <c r="H60" s="269"/>
      <c r="I60" s="269"/>
      <c r="J60" s="273">
        <f t="shared" ref="J60" si="723">IF(I60="N",0,I60)</f>
        <v>0</v>
      </c>
      <c r="K60" s="269"/>
      <c r="L60" s="273">
        <f t="shared" si="591"/>
        <v>0</v>
      </c>
      <c r="M60" s="269" t="s">
        <v>177</v>
      </c>
      <c r="N60" s="269"/>
      <c r="O60" s="269"/>
      <c r="P60" s="301"/>
      <c r="Q60" s="286" t="s">
        <v>50</v>
      </c>
      <c r="R60" s="300">
        <f>VLOOKUP(Q60,vstupy!$B$17:$C$27,2,FALSE)</f>
        <v>0</v>
      </c>
      <c r="S60" s="269"/>
      <c r="T60" s="153" t="s">
        <v>51</v>
      </c>
      <c r="U60" s="218">
        <f>IFERROR(VLOOKUP(T60,vstupy!$B$2:$C$12,2,FALSE),0)</f>
        <v>0</v>
      </c>
      <c r="V60" s="286" t="s">
        <v>50</v>
      </c>
      <c r="W60" s="279">
        <f>VLOOKUP(V60,vstupy!$B$17:$C$27,2,FALSE)</f>
        <v>0</v>
      </c>
      <c r="X60" s="281" t="str">
        <f t="shared" ref="X60" si="724">IFERROR(IF(J60=0,"N",N60/I60),0)</f>
        <v>N</v>
      </c>
      <c r="Y60" s="276">
        <f t="shared" ref="Y60" si="725">N60</f>
        <v>0</v>
      </c>
      <c r="Z60" s="276" t="str">
        <f t="shared" ref="Z60" si="726">IFERROR(IF(J60=0,"N",O60/I60),0)</f>
        <v>N</v>
      </c>
      <c r="AA60" s="276">
        <f t="shared" ref="AA60:AA96" si="727">O60</f>
        <v>0</v>
      </c>
      <c r="AB60" s="276">
        <f t="shared" ref="AB60" si="728">P60*R60</f>
        <v>0</v>
      </c>
      <c r="AC60" s="276">
        <f t="shared" si="59"/>
        <v>0</v>
      </c>
      <c r="AD60" s="278">
        <f t="shared" ref="AD60" si="729">IF(S60&gt;0,IF(W60&gt;0,($G$6/160)*(S60/60)*W60,0),IF(W60&gt;0,($G$6/160)*((U60+U61+U62)/60)*W60,0))</f>
        <v>0</v>
      </c>
      <c r="AE60" s="274">
        <f t="shared" si="15"/>
        <v>0</v>
      </c>
      <c r="AF60" s="291">
        <f>IF($M60="In (zvyšuje náklady)",X60,0)</f>
        <v>0</v>
      </c>
      <c r="AG60" s="303">
        <f t="shared" ref="AG60:AM60" si="730">IF($M60="In (zvyšuje náklady)",Y60,0)</f>
        <v>0</v>
      </c>
      <c r="AH60" s="303">
        <f t="shared" si="730"/>
        <v>0</v>
      </c>
      <c r="AI60" s="303">
        <f t="shared" si="730"/>
        <v>0</v>
      </c>
      <c r="AJ60" s="303">
        <f t="shared" si="730"/>
        <v>0</v>
      </c>
      <c r="AK60" s="303">
        <f t="shared" si="730"/>
        <v>0</v>
      </c>
      <c r="AL60" s="303">
        <f t="shared" si="730"/>
        <v>0</v>
      </c>
      <c r="AM60" s="314">
        <f t="shared" si="730"/>
        <v>0</v>
      </c>
      <c r="AN60" s="306" t="str">
        <f t="shared" ref="AN60" si="731">IF($M60="In (zvyšuje náklady)",0,X60)</f>
        <v>N</v>
      </c>
      <c r="AO60" s="306">
        <f t="shared" ref="AO60" si="732">IF($M60="In (zvyšuje náklady)",0,Y60)</f>
        <v>0</v>
      </c>
      <c r="AP60" s="306" t="str">
        <f t="shared" ref="AP60" si="733">IF($M60="In (zvyšuje náklady)",0,Z60)</f>
        <v>N</v>
      </c>
      <c r="AQ60" s="306">
        <f t="shared" ref="AQ60" si="734">IF($M60="In (zvyšuje náklady)",0,AA60)</f>
        <v>0</v>
      </c>
      <c r="AR60" s="306">
        <f t="shared" ref="AR60" si="735">IF($M60="In (zvyšuje náklady)",0,AB60)</f>
        <v>0</v>
      </c>
      <c r="AS60" s="306">
        <f t="shared" ref="AS60" si="736">IF($M60="In (zvyšuje náklady)",0,AC60)</f>
        <v>0</v>
      </c>
      <c r="AT60" s="306">
        <f t="shared" ref="AT60" si="737">IF($M60="In (zvyšuje náklady)",0,AD60)</f>
        <v>0</v>
      </c>
      <c r="AU60" s="335">
        <f t="shared" ref="AU60" si="738">IF($M60="In (zvyšuje náklady)",0,AE60)</f>
        <v>0</v>
      </c>
      <c r="AV60" s="291">
        <f t="shared" ref="AV60:BB60" si="739">IF($L60&gt;0,AF60,0)</f>
        <v>0</v>
      </c>
      <c r="AW60" s="303">
        <f t="shared" ref="AW60:AY60" si="740">IF($L60&gt;0,$L60*AV60,0)</f>
        <v>0</v>
      </c>
      <c r="AX60" s="303">
        <f t="shared" si="739"/>
        <v>0</v>
      </c>
      <c r="AY60" s="303">
        <f t="shared" si="740"/>
        <v>0</v>
      </c>
      <c r="AZ60" s="303">
        <f t="shared" si="739"/>
        <v>0</v>
      </c>
      <c r="BA60" s="303">
        <f t="shared" ref="BA60" si="741">IF($L60&gt;0,$L60*AZ60,0)</f>
        <v>0</v>
      </c>
      <c r="BB60" s="303">
        <f t="shared" si="739"/>
        <v>0</v>
      </c>
      <c r="BC60" s="314">
        <f t="shared" ref="BC60" si="742">IF($L60&gt;0,$L60*BB60,0)</f>
        <v>0</v>
      </c>
      <c r="BD60" s="291">
        <f t="shared" ref="BD60" si="743">IF($L60&gt;0,AN60,0)</f>
        <v>0</v>
      </c>
      <c r="BE60" s="303">
        <f t="shared" ref="BE60" si="744">IF($L60&gt;0,$L60*BD60,0)</f>
        <v>0</v>
      </c>
      <c r="BF60" s="303">
        <f t="shared" ref="BF60" si="745">IF($L60&gt;0,AP60,0)</f>
        <v>0</v>
      </c>
      <c r="BG60" s="303">
        <f t="shared" ref="BG60" si="746">IF($L60&gt;0,$L60*BF60,0)</f>
        <v>0</v>
      </c>
      <c r="BH60" s="303">
        <f t="shared" ref="BH60" si="747">IF($L60&gt;0,AR60,0)</f>
        <v>0</v>
      </c>
      <c r="BI60" s="303">
        <f t="shared" ref="BI60" si="748">IF($L60&gt;0,$L60*BH60,0)</f>
        <v>0</v>
      </c>
      <c r="BJ60" s="303">
        <f t="shared" ref="BJ60" si="749">IF($L60&gt;0,AT60,0)</f>
        <v>0</v>
      </c>
      <c r="BK60" s="314">
        <f t="shared" ref="BK60" si="750">IF($L60&gt;0,$L60*BJ60,0)</f>
        <v>0</v>
      </c>
      <c r="BL60" s="315">
        <f>IF(F60=vstupy!F$6,"1",0)</f>
        <v>0</v>
      </c>
      <c r="BM60" s="291">
        <f t="shared" ref="BM60" si="751">IF($BL60="1",AF60,0)</f>
        <v>0</v>
      </c>
      <c r="BN60" s="303">
        <f t="shared" ref="BN60" si="752">IF($BL60="1",AG60,0)</f>
        <v>0</v>
      </c>
      <c r="BO60" s="303">
        <f t="shared" ref="BO60" si="753">IF($BL60="1",AH60,0)</f>
        <v>0</v>
      </c>
      <c r="BP60" s="303">
        <f t="shared" ref="BP60" si="754">IF($BL60="1",AI60,0)</f>
        <v>0</v>
      </c>
      <c r="BQ60" s="303">
        <f t="shared" ref="BQ60" si="755">IF($BL60="1",AJ60,0)</f>
        <v>0</v>
      </c>
      <c r="BR60" s="303">
        <f t="shared" ref="BR60" si="756">IF($BL60="1",AK60,0)</f>
        <v>0</v>
      </c>
      <c r="BS60" s="303">
        <f t="shared" ref="BS60" si="757">IF($BL60="1",AL60,0)</f>
        <v>0</v>
      </c>
      <c r="BT60" s="314">
        <f t="shared" ref="BT60" si="758">IF($BL60="1",AM60,0)</f>
        <v>0</v>
      </c>
      <c r="BU60" s="291">
        <f t="shared" ref="BU60" si="759">IF($BL60="1",AN60,0)</f>
        <v>0</v>
      </c>
      <c r="BV60" s="307">
        <f t="shared" ref="BV60" si="760">IF($BL60="1",AO60,0)</f>
        <v>0</v>
      </c>
      <c r="BW60" s="307">
        <f t="shared" ref="BW60" si="761">IF($BL60="1",AP60,0)</f>
        <v>0</v>
      </c>
      <c r="BX60" s="307">
        <f t="shared" ref="BX60" si="762">IF($BL60="1",AQ60,0)</f>
        <v>0</v>
      </c>
      <c r="BY60" s="307">
        <f t="shared" ref="BY60" si="763">IF($BL60="1",AR60,0)</f>
        <v>0</v>
      </c>
      <c r="BZ60" s="307">
        <f t="shared" ref="BZ60" si="764">IF($BL60="1",AS60,0)</f>
        <v>0</v>
      </c>
      <c r="CA60" s="307">
        <f t="shared" ref="CA60" si="765">IF($BL60="1",AT60,0)</f>
        <v>0</v>
      </c>
      <c r="CB60" s="349">
        <f t="shared" ref="CB60" si="766">IF($BL60="1",AU60,0)</f>
        <v>0</v>
      </c>
      <c r="CC60" s="291">
        <f>IFERROR(IF($X60="N/A",Z60+AB60+AD60,X60+Z60+AB60+AD60),0)</f>
        <v>0</v>
      </c>
      <c r="CD60" s="314">
        <f>Y60+AA60+AC60+AE60</f>
        <v>0</v>
      </c>
    </row>
    <row r="61" spans="1:82" ht="12.6" customHeight="1" x14ac:dyDescent="0.2">
      <c r="A61" s="20"/>
      <c r="B61" s="285"/>
      <c r="C61" s="270"/>
      <c r="D61" s="270"/>
      <c r="E61" s="270"/>
      <c r="F61" s="269"/>
      <c r="G61" s="284"/>
      <c r="H61" s="269"/>
      <c r="I61" s="269"/>
      <c r="J61" s="273"/>
      <c r="K61" s="269"/>
      <c r="L61" s="273"/>
      <c r="M61" s="269"/>
      <c r="N61" s="269"/>
      <c r="O61" s="269"/>
      <c r="P61" s="301"/>
      <c r="Q61" s="286"/>
      <c r="R61" s="300"/>
      <c r="S61" s="269"/>
      <c r="T61" s="153" t="s">
        <v>51</v>
      </c>
      <c r="U61" s="218">
        <f>IFERROR(VLOOKUP(T61,vstupy!$B$2:$C$12,2,FALSE),0)</f>
        <v>0</v>
      </c>
      <c r="V61" s="286"/>
      <c r="W61" s="280"/>
      <c r="X61" s="281"/>
      <c r="Y61" s="277"/>
      <c r="Z61" s="277"/>
      <c r="AA61" s="277"/>
      <c r="AB61" s="277"/>
      <c r="AC61" s="277"/>
      <c r="AD61" s="277"/>
      <c r="AE61" s="275"/>
      <c r="AF61" s="291"/>
      <c r="AG61" s="303"/>
      <c r="AH61" s="303"/>
      <c r="AI61" s="303"/>
      <c r="AJ61" s="303"/>
      <c r="AK61" s="303"/>
      <c r="AL61" s="303"/>
      <c r="AM61" s="314"/>
      <c r="AN61" s="307"/>
      <c r="AO61" s="307"/>
      <c r="AP61" s="307"/>
      <c r="AQ61" s="307"/>
      <c r="AR61" s="307"/>
      <c r="AS61" s="307"/>
      <c r="AT61" s="307"/>
      <c r="AU61" s="336"/>
      <c r="AV61" s="291"/>
      <c r="AW61" s="303"/>
      <c r="AX61" s="303"/>
      <c r="AY61" s="303"/>
      <c r="AZ61" s="303"/>
      <c r="BA61" s="303"/>
      <c r="BB61" s="303"/>
      <c r="BC61" s="314"/>
      <c r="BD61" s="291"/>
      <c r="BE61" s="303"/>
      <c r="BF61" s="303"/>
      <c r="BG61" s="303"/>
      <c r="BH61" s="303"/>
      <c r="BI61" s="303"/>
      <c r="BJ61" s="303"/>
      <c r="BK61" s="314"/>
      <c r="BL61" s="315"/>
      <c r="BM61" s="291"/>
      <c r="BN61" s="303"/>
      <c r="BO61" s="303"/>
      <c r="BP61" s="303"/>
      <c r="BQ61" s="303"/>
      <c r="BR61" s="303"/>
      <c r="BS61" s="303"/>
      <c r="BT61" s="314"/>
      <c r="BU61" s="291"/>
      <c r="BV61" s="307"/>
      <c r="BW61" s="307"/>
      <c r="BX61" s="307"/>
      <c r="BY61" s="307"/>
      <c r="BZ61" s="307"/>
      <c r="CA61" s="307"/>
      <c r="CB61" s="349"/>
      <c r="CC61" s="291"/>
      <c r="CD61" s="314"/>
    </row>
    <row r="62" spans="1:82" ht="12.6" customHeight="1" x14ac:dyDescent="0.2">
      <c r="A62" s="20"/>
      <c r="B62" s="285"/>
      <c r="C62" s="270"/>
      <c r="D62" s="270"/>
      <c r="E62" s="270"/>
      <c r="F62" s="269"/>
      <c r="G62" s="284"/>
      <c r="H62" s="269"/>
      <c r="I62" s="269"/>
      <c r="J62" s="273"/>
      <c r="K62" s="269"/>
      <c r="L62" s="273"/>
      <c r="M62" s="269"/>
      <c r="N62" s="269"/>
      <c r="O62" s="269"/>
      <c r="P62" s="301"/>
      <c r="Q62" s="286"/>
      <c r="R62" s="300"/>
      <c r="S62" s="269"/>
      <c r="T62" s="153" t="s">
        <v>51</v>
      </c>
      <c r="U62" s="218">
        <f>IFERROR(VLOOKUP(T62,vstupy!$B$2:$C$12,2,FALSE),0)</f>
        <v>0</v>
      </c>
      <c r="V62" s="286"/>
      <c r="W62" s="280"/>
      <c r="X62" s="282"/>
      <c r="Y62" s="277"/>
      <c r="Z62" s="277"/>
      <c r="AA62" s="277"/>
      <c r="AB62" s="277"/>
      <c r="AC62" s="277"/>
      <c r="AD62" s="277"/>
      <c r="AE62" s="275"/>
      <c r="AF62" s="291"/>
      <c r="AG62" s="303"/>
      <c r="AH62" s="303"/>
      <c r="AI62" s="303"/>
      <c r="AJ62" s="303"/>
      <c r="AK62" s="303"/>
      <c r="AL62" s="303"/>
      <c r="AM62" s="314"/>
      <c r="AN62" s="307"/>
      <c r="AO62" s="307"/>
      <c r="AP62" s="307"/>
      <c r="AQ62" s="307"/>
      <c r="AR62" s="307"/>
      <c r="AS62" s="307"/>
      <c r="AT62" s="307"/>
      <c r="AU62" s="336"/>
      <c r="AV62" s="291"/>
      <c r="AW62" s="303"/>
      <c r="AX62" s="303"/>
      <c r="AY62" s="303"/>
      <c r="AZ62" s="303"/>
      <c r="BA62" s="303"/>
      <c r="BB62" s="303"/>
      <c r="BC62" s="314"/>
      <c r="BD62" s="291"/>
      <c r="BE62" s="303"/>
      <c r="BF62" s="303"/>
      <c r="BG62" s="303"/>
      <c r="BH62" s="303"/>
      <c r="BI62" s="303"/>
      <c r="BJ62" s="303"/>
      <c r="BK62" s="314"/>
      <c r="BL62" s="315"/>
      <c r="BM62" s="291"/>
      <c r="BN62" s="303"/>
      <c r="BO62" s="303"/>
      <c r="BP62" s="303"/>
      <c r="BQ62" s="303"/>
      <c r="BR62" s="303"/>
      <c r="BS62" s="303"/>
      <c r="BT62" s="314"/>
      <c r="BU62" s="291"/>
      <c r="BV62" s="307"/>
      <c r="BW62" s="307"/>
      <c r="BX62" s="307"/>
      <c r="BY62" s="307"/>
      <c r="BZ62" s="307"/>
      <c r="CA62" s="307"/>
      <c r="CB62" s="349"/>
      <c r="CC62" s="291"/>
      <c r="CD62" s="314"/>
    </row>
    <row r="63" spans="1:82" ht="12.6" customHeight="1" x14ac:dyDescent="0.2">
      <c r="B63" s="285">
        <v>19</v>
      </c>
      <c r="C63" s="270"/>
      <c r="D63" s="270"/>
      <c r="E63" s="270"/>
      <c r="F63" s="269" t="s">
        <v>177</v>
      </c>
      <c r="G63" s="284"/>
      <c r="H63" s="269"/>
      <c r="I63" s="269"/>
      <c r="J63" s="273">
        <f t="shared" ref="J63" si="767">IF(I63="N",0,I63)</f>
        <v>0</v>
      </c>
      <c r="K63" s="269"/>
      <c r="L63" s="273">
        <f t="shared" si="591"/>
        <v>0</v>
      </c>
      <c r="M63" s="269" t="s">
        <v>177</v>
      </c>
      <c r="N63" s="269"/>
      <c r="O63" s="269"/>
      <c r="P63" s="301"/>
      <c r="Q63" s="286" t="s">
        <v>50</v>
      </c>
      <c r="R63" s="300">
        <f>VLOOKUP(Q63,vstupy!$B$17:$C$27,2,FALSE)</f>
        <v>0</v>
      </c>
      <c r="S63" s="269"/>
      <c r="T63" s="153" t="s">
        <v>51</v>
      </c>
      <c r="U63" s="218">
        <f>IFERROR(VLOOKUP(T63,vstupy!$B$2:$C$12,2,FALSE),0)</f>
        <v>0</v>
      </c>
      <c r="V63" s="286" t="s">
        <v>50</v>
      </c>
      <c r="W63" s="279">
        <f>VLOOKUP(V63,vstupy!$B$17:$C$27,2,FALSE)</f>
        <v>0</v>
      </c>
      <c r="X63" s="281" t="str">
        <f t="shared" ref="X63" si="768">IFERROR(IF(J63=0,"N",N63/I63),0)</f>
        <v>N</v>
      </c>
      <c r="Y63" s="276">
        <f t="shared" ref="Y63" si="769">N63</f>
        <v>0</v>
      </c>
      <c r="Z63" s="276" t="str">
        <f t="shared" ref="Z63" si="770">IFERROR(IF(J63=0,"N",O63/I63),0)</f>
        <v>N</v>
      </c>
      <c r="AA63" s="276">
        <f t="shared" ref="AA63:AA99" si="771">O63</f>
        <v>0</v>
      </c>
      <c r="AB63" s="276">
        <f t="shared" ref="AB63" si="772">P63*R63</f>
        <v>0</v>
      </c>
      <c r="AC63" s="276">
        <f t="shared" si="59"/>
        <v>0</v>
      </c>
      <c r="AD63" s="278">
        <f t="shared" ref="AD63" si="773">IF(S63&gt;0,IF(W63&gt;0,($G$6/160)*(S63/60)*W63,0),IF(W63&gt;0,($G$6/160)*((U63+U64+U65)/60)*W63,0))</f>
        <v>0</v>
      </c>
      <c r="AE63" s="274">
        <f t="shared" si="15"/>
        <v>0</v>
      </c>
      <c r="AF63" s="291">
        <f>IF($M63="In (zvyšuje náklady)",X63,0)</f>
        <v>0</v>
      </c>
      <c r="AG63" s="303">
        <f t="shared" ref="AG63:AM63" si="774">IF($M63="In (zvyšuje náklady)",Y63,0)</f>
        <v>0</v>
      </c>
      <c r="AH63" s="303">
        <f t="shared" si="774"/>
        <v>0</v>
      </c>
      <c r="AI63" s="303">
        <f t="shared" si="774"/>
        <v>0</v>
      </c>
      <c r="AJ63" s="303">
        <f t="shared" si="774"/>
        <v>0</v>
      </c>
      <c r="AK63" s="303">
        <f t="shared" si="774"/>
        <v>0</v>
      </c>
      <c r="AL63" s="303">
        <f t="shared" si="774"/>
        <v>0</v>
      </c>
      <c r="AM63" s="314">
        <f t="shared" si="774"/>
        <v>0</v>
      </c>
      <c r="AN63" s="306" t="str">
        <f t="shared" ref="AN63" si="775">IF($M63="In (zvyšuje náklady)",0,X63)</f>
        <v>N</v>
      </c>
      <c r="AO63" s="306">
        <f t="shared" ref="AO63" si="776">IF($M63="In (zvyšuje náklady)",0,Y63)</f>
        <v>0</v>
      </c>
      <c r="AP63" s="306" t="str">
        <f t="shared" ref="AP63" si="777">IF($M63="In (zvyšuje náklady)",0,Z63)</f>
        <v>N</v>
      </c>
      <c r="AQ63" s="306">
        <f t="shared" ref="AQ63" si="778">IF($M63="In (zvyšuje náklady)",0,AA63)</f>
        <v>0</v>
      </c>
      <c r="AR63" s="306">
        <f t="shared" ref="AR63" si="779">IF($M63="In (zvyšuje náklady)",0,AB63)</f>
        <v>0</v>
      </c>
      <c r="AS63" s="306">
        <f t="shared" ref="AS63" si="780">IF($M63="In (zvyšuje náklady)",0,AC63)</f>
        <v>0</v>
      </c>
      <c r="AT63" s="306">
        <f t="shared" ref="AT63" si="781">IF($M63="In (zvyšuje náklady)",0,AD63)</f>
        <v>0</v>
      </c>
      <c r="AU63" s="335">
        <f t="shared" ref="AU63" si="782">IF($M63="In (zvyšuje náklady)",0,AE63)</f>
        <v>0</v>
      </c>
      <c r="AV63" s="291">
        <f t="shared" ref="AV63:BB63" si="783">IF($L63&gt;0,AF63,0)</f>
        <v>0</v>
      </c>
      <c r="AW63" s="303">
        <f t="shared" ref="AW63:AY63" si="784">IF($L63&gt;0,$L63*AV63,0)</f>
        <v>0</v>
      </c>
      <c r="AX63" s="303">
        <f t="shared" si="783"/>
        <v>0</v>
      </c>
      <c r="AY63" s="303">
        <f t="shared" si="784"/>
        <v>0</v>
      </c>
      <c r="AZ63" s="303">
        <f t="shared" si="783"/>
        <v>0</v>
      </c>
      <c r="BA63" s="303">
        <f t="shared" ref="BA63" si="785">IF($L63&gt;0,$L63*AZ63,0)</f>
        <v>0</v>
      </c>
      <c r="BB63" s="303">
        <f t="shared" si="783"/>
        <v>0</v>
      </c>
      <c r="BC63" s="314">
        <f t="shared" ref="BC63" si="786">IF($L63&gt;0,$L63*BB63,0)</f>
        <v>0</v>
      </c>
      <c r="BD63" s="291">
        <f t="shared" ref="BD63" si="787">IF($L63&gt;0,AN63,0)</f>
        <v>0</v>
      </c>
      <c r="BE63" s="303">
        <f t="shared" ref="BE63" si="788">IF($L63&gt;0,$L63*BD63,0)</f>
        <v>0</v>
      </c>
      <c r="BF63" s="303">
        <f t="shared" ref="BF63" si="789">IF($L63&gt;0,AP63,0)</f>
        <v>0</v>
      </c>
      <c r="BG63" s="303">
        <f t="shared" ref="BG63" si="790">IF($L63&gt;0,$L63*BF63,0)</f>
        <v>0</v>
      </c>
      <c r="BH63" s="303">
        <f t="shared" ref="BH63" si="791">IF($L63&gt;0,AR63,0)</f>
        <v>0</v>
      </c>
      <c r="BI63" s="303">
        <f t="shared" ref="BI63" si="792">IF($L63&gt;0,$L63*BH63,0)</f>
        <v>0</v>
      </c>
      <c r="BJ63" s="303">
        <f t="shared" ref="BJ63" si="793">IF($L63&gt;0,AT63,0)</f>
        <v>0</v>
      </c>
      <c r="BK63" s="314">
        <f t="shared" ref="BK63" si="794">IF($L63&gt;0,$L63*BJ63,0)</f>
        <v>0</v>
      </c>
      <c r="BL63" s="315">
        <f>IF(F63=vstupy!F$6,"1",0)</f>
        <v>0</v>
      </c>
      <c r="BM63" s="291">
        <f t="shared" ref="BM63" si="795">IF($BL63="1",AF63,0)</f>
        <v>0</v>
      </c>
      <c r="BN63" s="303">
        <f t="shared" ref="BN63" si="796">IF($BL63="1",AG63,0)</f>
        <v>0</v>
      </c>
      <c r="BO63" s="303">
        <f t="shared" ref="BO63" si="797">IF($BL63="1",AH63,0)</f>
        <v>0</v>
      </c>
      <c r="BP63" s="303">
        <f t="shared" ref="BP63" si="798">IF($BL63="1",AI63,0)</f>
        <v>0</v>
      </c>
      <c r="BQ63" s="303">
        <f t="shared" ref="BQ63" si="799">IF($BL63="1",AJ63,0)</f>
        <v>0</v>
      </c>
      <c r="BR63" s="303">
        <f t="shared" ref="BR63" si="800">IF($BL63="1",AK63,0)</f>
        <v>0</v>
      </c>
      <c r="BS63" s="303">
        <f t="shared" ref="BS63" si="801">IF($BL63="1",AL63,0)</f>
        <v>0</v>
      </c>
      <c r="BT63" s="314">
        <f t="shared" ref="BT63" si="802">IF($BL63="1",AM63,0)</f>
        <v>0</v>
      </c>
      <c r="BU63" s="291">
        <f t="shared" ref="BU63" si="803">IF($BL63="1",AN63,0)</f>
        <v>0</v>
      </c>
      <c r="BV63" s="307">
        <f t="shared" ref="BV63" si="804">IF($BL63="1",AO63,0)</f>
        <v>0</v>
      </c>
      <c r="BW63" s="307">
        <f t="shared" ref="BW63" si="805">IF($BL63="1",AP63,0)</f>
        <v>0</v>
      </c>
      <c r="BX63" s="307">
        <f t="shared" ref="BX63" si="806">IF($BL63="1",AQ63,0)</f>
        <v>0</v>
      </c>
      <c r="BY63" s="307">
        <f t="shared" ref="BY63" si="807">IF($BL63="1",AR63,0)</f>
        <v>0</v>
      </c>
      <c r="BZ63" s="307">
        <f t="shared" ref="BZ63" si="808">IF($BL63="1",AS63,0)</f>
        <v>0</v>
      </c>
      <c r="CA63" s="307">
        <f t="shared" ref="CA63" si="809">IF($BL63="1",AT63,0)</f>
        <v>0</v>
      </c>
      <c r="CB63" s="349">
        <f t="shared" ref="CB63" si="810">IF($BL63="1",AU63,0)</f>
        <v>0</v>
      </c>
      <c r="CC63" s="291">
        <f>IFERROR(IF($X63="N/A",Z63+AB63+AD63,X63+Z63+AB63+AD63),0)</f>
        <v>0</v>
      </c>
      <c r="CD63" s="314">
        <f>Y63+AA63+AC63+AE63</f>
        <v>0</v>
      </c>
    </row>
    <row r="64" spans="1:82" ht="12.6" customHeight="1" x14ac:dyDescent="0.2">
      <c r="B64" s="285"/>
      <c r="C64" s="270"/>
      <c r="D64" s="270"/>
      <c r="E64" s="270"/>
      <c r="F64" s="269"/>
      <c r="G64" s="284"/>
      <c r="H64" s="269"/>
      <c r="I64" s="269"/>
      <c r="J64" s="273"/>
      <c r="K64" s="269"/>
      <c r="L64" s="273"/>
      <c r="M64" s="269"/>
      <c r="N64" s="269"/>
      <c r="O64" s="269"/>
      <c r="P64" s="301"/>
      <c r="Q64" s="286"/>
      <c r="R64" s="300"/>
      <c r="S64" s="269"/>
      <c r="T64" s="153" t="s">
        <v>51</v>
      </c>
      <c r="U64" s="218">
        <f>IFERROR(VLOOKUP(T64,vstupy!$B$2:$C$12,2,FALSE),0)</f>
        <v>0</v>
      </c>
      <c r="V64" s="286"/>
      <c r="W64" s="280"/>
      <c r="X64" s="281"/>
      <c r="Y64" s="277"/>
      <c r="Z64" s="277"/>
      <c r="AA64" s="277"/>
      <c r="AB64" s="277"/>
      <c r="AC64" s="277"/>
      <c r="AD64" s="277"/>
      <c r="AE64" s="275"/>
      <c r="AF64" s="291"/>
      <c r="AG64" s="303"/>
      <c r="AH64" s="303"/>
      <c r="AI64" s="303"/>
      <c r="AJ64" s="303"/>
      <c r="AK64" s="303"/>
      <c r="AL64" s="303"/>
      <c r="AM64" s="314"/>
      <c r="AN64" s="307"/>
      <c r="AO64" s="307"/>
      <c r="AP64" s="307"/>
      <c r="AQ64" s="307"/>
      <c r="AR64" s="307"/>
      <c r="AS64" s="307"/>
      <c r="AT64" s="307"/>
      <c r="AU64" s="336"/>
      <c r="AV64" s="291"/>
      <c r="AW64" s="303"/>
      <c r="AX64" s="303"/>
      <c r="AY64" s="303"/>
      <c r="AZ64" s="303"/>
      <c r="BA64" s="303"/>
      <c r="BB64" s="303"/>
      <c r="BC64" s="314"/>
      <c r="BD64" s="291"/>
      <c r="BE64" s="303"/>
      <c r="BF64" s="303"/>
      <c r="BG64" s="303"/>
      <c r="BH64" s="303"/>
      <c r="BI64" s="303"/>
      <c r="BJ64" s="303"/>
      <c r="BK64" s="314"/>
      <c r="BL64" s="315"/>
      <c r="BM64" s="291"/>
      <c r="BN64" s="303"/>
      <c r="BO64" s="303"/>
      <c r="BP64" s="303"/>
      <c r="BQ64" s="303"/>
      <c r="BR64" s="303"/>
      <c r="BS64" s="303"/>
      <c r="BT64" s="314"/>
      <c r="BU64" s="291"/>
      <c r="BV64" s="307"/>
      <c r="BW64" s="307"/>
      <c r="BX64" s="307"/>
      <c r="BY64" s="307"/>
      <c r="BZ64" s="307"/>
      <c r="CA64" s="307"/>
      <c r="CB64" s="349"/>
      <c r="CC64" s="291"/>
      <c r="CD64" s="314"/>
    </row>
    <row r="65" spans="2:82" ht="12.6" customHeight="1" x14ac:dyDescent="0.2">
      <c r="B65" s="285"/>
      <c r="C65" s="270"/>
      <c r="D65" s="270"/>
      <c r="E65" s="270"/>
      <c r="F65" s="269"/>
      <c r="G65" s="284"/>
      <c r="H65" s="269"/>
      <c r="I65" s="269"/>
      <c r="J65" s="273"/>
      <c r="K65" s="269"/>
      <c r="L65" s="273"/>
      <c r="M65" s="269"/>
      <c r="N65" s="269"/>
      <c r="O65" s="269"/>
      <c r="P65" s="301"/>
      <c r="Q65" s="286"/>
      <c r="R65" s="300"/>
      <c r="S65" s="269"/>
      <c r="T65" s="153" t="s">
        <v>51</v>
      </c>
      <c r="U65" s="218">
        <f>IFERROR(VLOOKUP(T65,vstupy!$B$2:$C$12,2,FALSE),0)</f>
        <v>0</v>
      </c>
      <c r="V65" s="286"/>
      <c r="W65" s="280"/>
      <c r="X65" s="282"/>
      <c r="Y65" s="277"/>
      <c r="Z65" s="277"/>
      <c r="AA65" s="277"/>
      <c r="AB65" s="277"/>
      <c r="AC65" s="277"/>
      <c r="AD65" s="277"/>
      <c r="AE65" s="275"/>
      <c r="AF65" s="291"/>
      <c r="AG65" s="303"/>
      <c r="AH65" s="303"/>
      <c r="AI65" s="303"/>
      <c r="AJ65" s="303"/>
      <c r="AK65" s="303"/>
      <c r="AL65" s="303"/>
      <c r="AM65" s="314"/>
      <c r="AN65" s="307"/>
      <c r="AO65" s="307"/>
      <c r="AP65" s="307"/>
      <c r="AQ65" s="307"/>
      <c r="AR65" s="307"/>
      <c r="AS65" s="307"/>
      <c r="AT65" s="307"/>
      <c r="AU65" s="336"/>
      <c r="AV65" s="291"/>
      <c r="AW65" s="303"/>
      <c r="AX65" s="303"/>
      <c r="AY65" s="303"/>
      <c r="AZ65" s="303"/>
      <c r="BA65" s="303"/>
      <c r="BB65" s="303"/>
      <c r="BC65" s="314"/>
      <c r="BD65" s="291"/>
      <c r="BE65" s="303"/>
      <c r="BF65" s="303"/>
      <c r="BG65" s="303"/>
      <c r="BH65" s="303"/>
      <c r="BI65" s="303"/>
      <c r="BJ65" s="303"/>
      <c r="BK65" s="314"/>
      <c r="BL65" s="315"/>
      <c r="BM65" s="291"/>
      <c r="BN65" s="303"/>
      <c r="BO65" s="303"/>
      <c r="BP65" s="303"/>
      <c r="BQ65" s="303"/>
      <c r="BR65" s="303"/>
      <c r="BS65" s="303"/>
      <c r="BT65" s="314"/>
      <c r="BU65" s="291"/>
      <c r="BV65" s="307"/>
      <c r="BW65" s="307"/>
      <c r="BX65" s="307"/>
      <c r="BY65" s="307"/>
      <c r="BZ65" s="307"/>
      <c r="CA65" s="307"/>
      <c r="CB65" s="349"/>
      <c r="CC65" s="291"/>
      <c r="CD65" s="314"/>
    </row>
    <row r="66" spans="2:82" ht="12.6" customHeight="1" x14ac:dyDescent="0.2">
      <c r="B66" s="285">
        <v>20</v>
      </c>
      <c r="C66" s="270"/>
      <c r="D66" s="270"/>
      <c r="E66" s="270"/>
      <c r="F66" s="269" t="s">
        <v>177</v>
      </c>
      <c r="G66" s="284"/>
      <c r="H66" s="269"/>
      <c r="I66" s="269"/>
      <c r="J66" s="273">
        <f t="shared" ref="J66" si="811">IF(I66="N",0,I66)</f>
        <v>0</v>
      </c>
      <c r="K66" s="269"/>
      <c r="L66" s="273">
        <f t="shared" si="591"/>
        <v>0</v>
      </c>
      <c r="M66" s="269" t="s">
        <v>177</v>
      </c>
      <c r="N66" s="269"/>
      <c r="O66" s="269"/>
      <c r="P66" s="301"/>
      <c r="Q66" s="286" t="s">
        <v>50</v>
      </c>
      <c r="R66" s="300">
        <f>VLOOKUP(Q66,vstupy!$B$17:$C$27,2,FALSE)</f>
        <v>0</v>
      </c>
      <c r="S66" s="269"/>
      <c r="T66" s="153" t="s">
        <v>51</v>
      </c>
      <c r="U66" s="218">
        <f>IFERROR(VLOOKUP(T66,vstupy!$B$2:$C$12,2,FALSE),0)</f>
        <v>0</v>
      </c>
      <c r="V66" s="286" t="s">
        <v>50</v>
      </c>
      <c r="W66" s="279">
        <f>VLOOKUP(V66,vstupy!$B$17:$C$27,2,FALSE)</f>
        <v>0</v>
      </c>
      <c r="X66" s="281" t="str">
        <f t="shared" ref="X66" si="812">IFERROR(IF(J66=0,"N",N66/I66),0)</f>
        <v>N</v>
      </c>
      <c r="Y66" s="276">
        <f t="shared" ref="Y66" si="813">N66</f>
        <v>0</v>
      </c>
      <c r="Z66" s="276" t="str">
        <f t="shared" ref="Z66" si="814">IFERROR(IF(J66=0,"N",O66/I66),0)</f>
        <v>N</v>
      </c>
      <c r="AA66" s="276">
        <f t="shared" ref="AA66:AA102" si="815">O66</f>
        <v>0</v>
      </c>
      <c r="AB66" s="276">
        <f t="shared" ref="AB66" si="816">P66*R66</f>
        <v>0</v>
      </c>
      <c r="AC66" s="276">
        <f t="shared" si="59"/>
        <v>0</v>
      </c>
      <c r="AD66" s="278">
        <f t="shared" ref="AD66" si="817">IF(S66&gt;0,IF(W66&gt;0,($G$6/160)*(S66/60)*W66,0),IF(W66&gt;0,($G$6/160)*((U66+U67+U68)/60)*W66,0))</f>
        <v>0</v>
      </c>
      <c r="AE66" s="274">
        <f t="shared" si="15"/>
        <v>0</v>
      </c>
      <c r="AF66" s="291">
        <f>IF($M66="In (zvyšuje náklady)",X66,0)</f>
        <v>0</v>
      </c>
      <c r="AG66" s="303">
        <f t="shared" ref="AG66:AM66" si="818">IF($M66="In (zvyšuje náklady)",Y66,0)</f>
        <v>0</v>
      </c>
      <c r="AH66" s="303">
        <f t="shared" si="818"/>
        <v>0</v>
      </c>
      <c r="AI66" s="303">
        <f t="shared" si="818"/>
        <v>0</v>
      </c>
      <c r="AJ66" s="303">
        <f t="shared" si="818"/>
        <v>0</v>
      </c>
      <c r="AK66" s="303">
        <f t="shared" si="818"/>
        <v>0</v>
      </c>
      <c r="AL66" s="303">
        <f t="shared" si="818"/>
        <v>0</v>
      </c>
      <c r="AM66" s="314">
        <f t="shared" si="818"/>
        <v>0</v>
      </c>
      <c r="AN66" s="306" t="str">
        <f t="shared" ref="AN66" si="819">IF($M66="In (zvyšuje náklady)",0,X66)</f>
        <v>N</v>
      </c>
      <c r="AO66" s="306">
        <f t="shared" ref="AO66" si="820">IF($M66="In (zvyšuje náklady)",0,Y66)</f>
        <v>0</v>
      </c>
      <c r="AP66" s="306" t="str">
        <f t="shared" ref="AP66" si="821">IF($M66="In (zvyšuje náklady)",0,Z66)</f>
        <v>N</v>
      </c>
      <c r="AQ66" s="306">
        <f t="shared" ref="AQ66" si="822">IF($M66="In (zvyšuje náklady)",0,AA66)</f>
        <v>0</v>
      </c>
      <c r="AR66" s="306">
        <f t="shared" ref="AR66" si="823">IF($M66="In (zvyšuje náklady)",0,AB66)</f>
        <v>0</v>
      </c>
      <c r="AS66" s="306">
        <f t="shared" ref="AS66" si="824">IF($M66="In (zvyšuje náklady)",0,AC66)</f>
        <v>0</v>
      </c>
      <c r="AT66" s="306">
        <f t="shared" ref="AT66" si="825">IF($M66="In (zvyšuje náklady)",0,AD66)</f>
        <v>0</v>
      </c>
      <c r="AU66" s="335">
        <f t="shared" ref="AU66" si="826">IF($M66="In (zvyšuje náklady)",0,AE66)</f>
        <v>0</v>
      </c>
      <c r="AV66" s="291">
        <f t="shared" ref="AV66:BB66" si="827">IF($L66&gt;0,AF66,0)</f>
        <v>0</v>
      </c>
      <c r="AW66" s="303">
        <f t="shared" ref="AW66:AY66" si="828">IF($L66&gt;0,$L66*AV66,0)</f>
        <v>0</v>
      </c>
      <c r="AX66" s="303">
        <f t="shared" si="827"/>
        <v>0</v>
      </c>
      <c r="AY66" s="303">
        <f t="shared" si="828"/>
        <v>0</v>
      </c>
      <c r="AZ66" s="303">
        <f t="shared" si="827"/>
        <v>0</v>
      </c>
      <c r="BA66" s="303">
        <f t="shared" ref="BA66" si="829">IF($L66&gt;0,$L66*AZ66,0)</f>
        <v>0</v>
      </c>
      <c r="BB66" s="303">
        <f t="shared" si="827"/>
        <v>0</v>
      </c>
      <c r="BC66" s="314">
        <f t="shared" ref="BC66" si="830">IF($L66&gt;0,$L66*BB66,0)</f>
        <v>0</v>
      </c>
      <c r="BD66" s="291">
        <f t="shared" ref="BD66" si="831">IF($L66&gt;0,AN66,0)</f>
        <v>0</v>
      </c>
      <c r="BE66" s="303">
        <f t="shared" ref="BE66" si="832">IF($L66&gt;0,$L66*BD66,0)</f>
        <v>0</v>
      </c>
      <c r="BF66" s="303">
        <f t="shared" ref="BF66" si="833">IF($L66&gt;0,AP66,0)</f>
        <v>0</v>
      </c>
      <c r="BG66" s="303">
        <f t="shared" ref="BG66" si="834">IF($L66&gt;0,$L66*BF66,0)</f>
        <v>0</v>
      </c>
      <c r="BH66" s="303">
        <f t="shared" ref="BH66" si="835">IF($L66&gt;0,AR66,0)</f>
        <v>0</v>
      </c>
      <c r="BI66" s="303">
        <f t="shared" ref="BI66" si="836">IF($L66&gt;0,$L66*BH66,0)</f>
        <v>0</v>
      </c>
      <c r="BJ66" s="303">
        <f t="shared" ref="BJ66" si="837">IF($L66&gt;0,AT66,0)</f>
        <v>0</v>
      </c>
      <c r="BK66" s="314">
        <f t="shared" ref="BK66" si="838">IF($L66&gt;0,$L66*BJ66,0)</f>
        <v>0</v>
      </c>
      <c r="BL66" s="315">
        <f>IF(F66=vstupy!F$6,"1",0)</f>
        <v>0</v>
      </c>
      <c r="BM66" s="291">
        <f t="shared" ref="BM66" si="839">IF($BL66="1",AF66,0)</f>
        <v>0</v>
      </c>
      <c r="BN66" s="303">
        <f t="shared" ref="BN66" si="840">IF($BL66="1",AG66,0)</f>
        <v>0</v>
      </c>
      <c r="BO66" s="303">
        <f t="shared" ref="BO66" si="841">IF($BL66="1",AH66,0)</f>
        <v>0</v>
      </c>
      <c r="BP66" s="303">
        <f t="shared" ref="BP66" si="842">IF($BL66="1",AI66,0)</f>
        <v>0</v>
      </c>
      <c r="BQ66" s="303">
        <f t="shared" ref="BQ66" si="843">IF($BL66="1",AJ66,0)</f>
        <v>0</v>
      </c>
      <c r="BR66" s="303">
        <f t="shared" ref="BR66" si="844">IF($BL66="1",AK66,0)</f>
        <v>0</v>
      </c>
      <c r="BS66" s="303">
        <f t="shared" ref="BS66" si="845">IF($BL66="1",AL66,0)</f>
        <v>0</v>
      </c>
      <c r="BT66" s="314">
        <f t="shared" ref="BT66" si="846">IF($BL66="1",AM66,0)</f>
        <v>0</v>
      </c>
      <c r="BU66" s="291">
        <f t="shared" ref="BU66" si="847">IF($BL66="1",AN66,0)</f>
        <v>0</v>
      </c>
      <c r="BV66" s="307">
        <f t="shared" ref="BV66" si="848">IF($BL66="1",AO66,0)</f>
        <v>0</v>
      </c>
      <c r="BW66" s="307">
        <f t="shared" ref="BW66" si="849">IF($BL66="1",AP66,0)</f>
        <v>0</v>
      </c>
      <c r="BX66" s="307">
        <f t="shared" ref="BX66" si="850">IF($BL66="1",AQ66,0)</f>
        <v>0</v>
      </c>
      <c r="BY66" s="307">
        <f t="shared" ref="BY66" si="851">IF($BL66="1",AR66,0)</f>
        <v>0</v>
      </c>
      <c r="BZ66" s="307">
        <f t="shared" ref="BZ66" si="852">IF($BL66="1",AS66,0)</f>
        <v>0</v>
      </c>
      <c r="CA66" s="307">
        <f t="shared" ref="CA66" si="853">IF($BL66="1",AT66,0)</f>
        <v>0</v>
      </c>
      <c r="CB66" s="349">
        <f t="shared" ref="CB66" si="854">IF($BL66="1",AU66,0)</f>
        <v>0</v>
      </c>
      <c r="CC66" s="291">
        <f>IFERROR(IF($X66="N/A",Z66+AB66+AD66,X66+Z66+AB66+AD66),0)</f>
        <v>0</v>
      </c>
      <c r="CD66" s="314">
        <f>Y66+AA66+AC66+AE66</f>
        <v>0</v>
      </c>
    </row>
    <row r="67" spans="2:82" ht="12.6" customHeight="1" x14ac:dyDescent="0.2">
      <c r="B67" s="285"/>
      <c r="C67" s="270"/>
      <c r="D67" s="270"/>
      <c r="E67" s="270"/>
      <c r="F67" s="269"/>
      <c r="G67" s="284"/>
      <c r="H67" s="269"/>
      <c r="I67" s="269"/>
      <c r="J67" s="273"/>
      <c r="K67" s="269"/>
      <c r="L67" s="273"/>
      <c r="M67" s="269"/>
      <c r="N67" s="269"/>
      <c r="O67" s="269"/>
      <c r="P67" s="301"/>
      <c r="Q67" s="286"/>
      <c r="R67" s="300"/>
      <c r="S67" s="269"/>
      <c r="T67" s="153" t="s">
        <v>51</v>
      </c>
      <c r="U67" s="218">
        <f>IFERROR(VLOOKUP(T67,vstupy!$B$2:$C$12,2,FALSE),0)</f>
        <v>0</v>
      </c>
      <c r="V67" s="286"/>
      <c r="W67" s="280"/>
      <c r="X67" s="281"/>
      <c r="Y67" s="277"/>
      <c r="Z67" s="277"/>
      <c r="AA67" s="277"/>
      <c r="AB67" s="277"/>
      <c r="AC67" s="277"/>
      <c r="AD67" s="277"/>
      <c r="AE67" s="275"/>
      <c r="AF67" s="291"/>
      <c r="AG67" s="303"/>
      <c r="AH67" s="303"/>
      <c r="AI67" s="303"/>
      <c r="AJ67" s="303"/>
      <c r="AK67" s="303"/>
      <c r="AL67" s="303"/>
      <c r="AM67" s="314"/>
      <c r="AN67" s="307"/>
      <c r="AO67" s="307"/>
      <c r="AP67" s="307"/>
      <c r="AQ67" s="307"/>
      <c r="AR67" s="307"/>
      <c r="AS67" s="307"/>
      <c r="AT67" s="307"/>
      <c r="AU67" s="336"/>
      <c r="AV67" s="291"/>
      <c r="AW67" s="303"/>
      <c r="AX67" s="303"/>
      <c r="AY67" s="303"/>
      <c r="AZ67" s="303"/>
      <c r="BA67" s="303"/>
      <c r="BB67" s="303"/>
      <c r="BC67" s="314"/>
      <c r="BD67" s="291"/>
      <c r="BE67" s="303"/>
      <c r="BF67" s="303"/>
      <c r="BG67" s="303"/>
      <c r="BH67" s="303"/>
      <c r="BI67" s="303"/>
      <c r="BJ67" s="303"/>
      <c r="BK67" s="314"/>
      <c r="BL67" s="315"/>
      <c r="BM67" s="291"/>
      <c r="BN67" s="303"/>
      <c r="BO67" s="303"/>
      <c r="BP67" s="303"/>
      <c r="BQ67" s="303"/>
      <c r="BR67" s="303"/>
      <c r="BS67" s="303"/>
      <c r="BT67" s="314"/>
      <c r="BU67" s="291"/>
      <c r="BV67" s="307"/>
      <c r="BW67" s="307"/>
      <c r="BX67" s="307"/>
      <c r="BY67" s="307"/>
      <c r="BZ67" s="307"/>
      <c r="CA67" s="307"/>
      <c r="CB67" s="349"/>
      <c r="CC67" s="291"/>
      <c r="CD67" s="314"/>
    </row>
    <row r="68" spans="2:82" ht="12.6" customHeight="1" x14ac:dyDescent="0.2">
      <c r="B68" s="285"/>
      <c r="C68" s="270"/>
      <c r="D68" s="270"/>
      <c r="E68" s="270"/>
      <c r="F68" s="269"/>
      <c r="G68" s="284"/>
      <c r="H68" s="269"/>
      <c r="I68" s="269"/>
      <c r="J68" s="273"/>
      <c r="K68" s="269"/>
      <c r="L68" s="273"/>
      <c r="M68" s="269"/>
      <c r="N68" s="269"/>
      <c r="O68" s="269"/>
      <c r="P68" s="301"/>
      <c r="Q68" s="286"/>
      <c r="R68" s="300"/>
      <c r="S68" s="269"/>
      <c r="T68" s="153" t="s">
        <v>51</v>
      </c>
      <c r="U68" s="218">
        <f>IFERROR(VLOOKUP(T68,vstupy!$B$2:$C$12,2,FALSE),0)</f>
        <v>0</v>
      </c>
      <c r="V68" s="286"/>
      <c r="W68" s="280"/>
      <c r="X68" s="282"/>
      <c r="Y68" s="277"/>
      <c r="Z68" s="277"/>
      <c r="AA68" s="277"/>
      <c r="AB68" s="277"/>
      <c r="AC68" s="277"/>
      <c r="AD68" s="277"/>
      <c r="AE68" s="275"/>
      <c r="AF68" s="291"/>
      <c r="AG68" s="303"/>
      <c r="AH68" s="303"/>
      <c r="AI68" s="303"/>
      <c r="AJ68" s="303"/>
      <c r="AK68" s="303"/>
      <c r="AL68" s="303"/>
      <c r="AM68" s="314"/>
      <c r="AN68" s="307"/>
      <c r="AO68" s="307"/>
      <c r="AP68" s="307"/>
      <c r="AQ68" s="307"/>
      <c r="AR68" s="307"/>
      <c r="AS68" s="307"/>
      <c r="AT68" s="307"/>
      <c r="AU68" s="336"/>
      <c r="AV68" s="291"/>
      <c r="AW68" s="303"/>
      <c r="AX68" s="303"/>
      <c r="AY68" s="303"/>
      <c r="AZ68" s="303"/>
      <c r="BA68" s="303"/>
      <c r="BB68" s="303"/>
      <c r="BC68" s="314"/>
      <c r="BD68" s="291"/>
      <c r="BE68" s="303"/>
      <c r="BF68" s="303"/>
      <c r="BG68" s="303"/>
      <c r="BH68" s="303"/>
      <c r="BI68" s="303"/>
      <c r="BJ68" s="303"/>
      <c r="BK68" s="314"/>
      <c r="BL68" s="315"/>
      <c r="BM68" s="291"/>
      <c r="BN68" s="303"/>
      <c r="BO68" s="303"/>
      <c r="BP68" s="303"/>
      <c r="BQ68" s="303"/>
      <c r="BR68" s="303"/>
      <c r="BS68" s="303"/>
      <c r="BT68" s="314"/>
      <c r="BU68" s="291"/>
      <c r="BV68" s="307"/>
      <c r="BW68" s="307"/>
      <c r="BX68" s="307"/>
      <c r="BY68" s="307"/>
      <c r="BZ68" s="307"/>
      <c r="CA68" s="307"/>
      <c r="CB68" s="349"/>
      <c r="CC68" s="291"/>
      <c r="CD68" s="314"/>
    </row>
    <row r="69" spans="2:82" ht="12.6" customHeight="1" x14ac:dyDescent="0.2">
      <c r="B69" s="285">
        <v>21</v>
      </c>
      <c r="C69" s="270"/>
      <c r="D69" s="270"/>
      <c r="E69" s="270"/>
      <c r="F69" s="269" t="s">
        <v>177</v>
      </c>
      <c r="G69" s="284"/>
      <c r="H69" s="269"/>
      <c r="I69" s="269"/>
      <c r="J69" s="273">
        <f t="shared" ref="J69" si="855">IF(I69="N",0,I69)</f>
        <v>0</v>
      </c>
      <c r="K69" s="269"/>
      <c r="L69" s="273">
        <f t="shared" si="591"/>
        <v>0</v>
      </c>
      <c r="M69" s="269" t="s">
        <v>177</v>
      </c>
      <c r="N69" s="269"/>
      <c r="O69" s="269"/>
      <c r="P69" s="301"/>
      <c r="Q69" s="286" t="s">
        <v>50</v>
      </c>
      <c r="R69" s="300">
        <f>VLOOKUP(Q69,vstupy!$B$17:$C$27,2,FALSE)</f>
        <v>0</v>
      </c>
      <c r="S69" s="269"/>
      <c r="T69" s="153" t="s">
        <v>51</v>
      </c>
      <c r="U69" s="218">
        <f>IFERROR(VLOOKUP(T69,vstupy!$B$2:$C$12,2,FALSE),0)</f>
        <v>0</v>
      </c>
      <c r="V69" s="286" t="s">
        <v>50</v>
      </c>
      <c r="W69" s="279">
        <f>VLOOKUP(V69,vstupy!$B$17:$C$27,2,FALSE)</f>
        <v>0</v>
      </c>
      <c r="X69" s="281" t="str">
        <f t="shared" ref="X69" si="856">IFERROR(IF(J69=0,"N",N69/I69),0)</f>
        <v>N</v>
      </c>
      <c r="Y69" s="276">
        <f t="shared" ref="Y69" si="857">N69</f>
        <v>0</v>
      </c>
      <c r="Z69" s="276" t="str">
        <f t="shared" ref="Z69" si="858">IFERROR(IF(J69=0,"N",O69/I69),0)</f>
        <v>N</v>
      </c>
      <c r="AA69" s="276">
        <f t="shared" ref="AA69:AA105" si="859">O69</f>
        <v>0</v>
      </c>
      <c r="AB69" s="276">
        <f t="shared" ref="AB69" si="860">P69*R69</f>
        <v>0</v>
      </c>
      <c r="AC69" s="276">
        <f t="shared" si="59"/>
        <v>0</v>
      </c>
      <c r="AD69" s="278">
        <f t="shared" ref="AD69" si="861">IF(S69&gt;0,IF(W69&gt;0,($G$6/160)*(S69/60)*W69,0),IF(W69&gt;0,($G$6/160)*((U69+U70+U71)/60)*W69,0))</f>
        <v>0</v>
      </c>
      <c r="AE69" s="274">
        <f t="shared" si="15"/>
        <v>0</v>
      </c>
      <c r="AF69" s="291">
        <f>IF($M69="In (zvyšuje náklady)",X69,0)</f>
        <v>0</v>
      </c>
      <c r="AG69" s="303">
        <f t="shared" ref="AG69:AM69" si="862">IF($M69="In (zvyšuje náklady)",Y69,0)</f>
        <v>0</v>
      </c>
      <c r="AH69" s="303">
        <f t="shared" si="862"/>
        <v>0</v>
      </c>
      <c r="AI69" s="303">
        <f t="shared" si="862"/>
        <v>0</v>
      </c>
      <c r="AJ69" s="303">
        <f t="shared" si="862"/>
        <v>0</v>
      </c>
      <c r="AK69" s="303">
        <f t="shared" si="862"/>
        <v>0</v>
      </c>
      <c r="AL69" s="303">
        <f t="shared" si="862"/>
        <v>0</v>
      </c>
      <c r="AM69" s="314">
        <f t="shared" si="862"/>
        <v>0</v>
      </c>
      <c r="AN69" s="306" t="str">
        <f t="shared" ref="AN69" si="863">IF($M69="In (zvyšuje náklady)",0,X69)</f>
        <v>N</v>
      </c>
      <c r="AO69" s="306">
        <f t="shared" ref="AO69" si="864">IF($M69="In (zvyšuje náklady)",0,Y69)</f>
        <v>0</v>
      </c>
      <c r="AP69" s="306" t="str">
        <f t="shared" ref="AP69" si="865">IF($M69="In (zvyšuje náklady)",0,Z69)</f>
        <v>N</v>
      </c>
      <c r="AQ69" s="306">
        <f t="shared" ref="AQ69" si="866">IF($M69="In (zvyšuje náklady)",0,AA69)</f>
        <v>0</v>
      </c>
      <c r="AR69" s="306">
        <f t="shared" ref="AR69" si="867">IF($M69="In (zvyšuje náklady)",0,AB69)</f>
        <v>0</v>
      </c>
      <c r="AS69" s="306">
        <f t="shared" ref="AS69" si="868">IF($M69="In (zvyšuje náklady)",0,AC69)</f>
        <v>0</v>
      </c>
      <c r="AT69" s="306">
        <f t="shared" ref="AT69" si="869">IF($M69="In (zvyšuje náklady)",0,AD69)</f>
        <v>0</v>
      </c>
      <c r="AU69" s="335">
        <f t="shared" ref="AU69" si="870">IF($M69="In (zvyšuje náklady)",0,AE69)</f>
        <v>0</v>
      </c>
      <c r="AV69" s="291">
        <f t="shared" ref="AV69:BB69" si="871">IF($L69&gt;0,AF69,0)</f>
        <v>0</v>
      </c>
      <c r="AW69" s="303">
        <f t="shared" ref="AW69:AY69" si="872">IF($L69&gt;0,$L69*AV69,0)</f>
        <v>0</v>
      </c>
      <c r="AX69" s="303">
        <f t="shared" si="871"/>
        <v>0</v>
      </c>
      <c r="AY69" s="303">
        <f t="shared" si="872"/>
        <v>0</v>
      </c>
      <c r="AZ69" s="303">
        <f t="shared" si="871"/>
        <v>0</v>
      </c>
      <c r="BA69" s="303">
        <f t="shared" ref="BA69" si="873">IF($L69&gt;0,$L69*AZ69,0)</f>
        <v>0</v>
      </c>
      <c r="BB69" s="303">
        <f t="shared" si="871"/>
        <v>0</v>
      </c>
      <c r="BC69" s="314">
        <f t="shared" ref="BC69" si="874">IF($L69&gt;0,$L69*BB69,0)</f>
        <v>0</v>
      </c>
      <c r="BD69" s="291">
        <f t="shared" ref="BD69" si="875">IF($L69&gt;0,AN69,0)</f>
        <v>0</v>
      </c>
      <c r="BE69" s="303">
        <f t="shared" ref="BE69" si="876">IF($L69&gt;0,$L69*BD69,0)</f>
        <v>0</v>
      </c>
      <c r="BF69" s="303">
        <f t="shared" ref="BF69" si="877">IF($L69&gt;0,AP69,0)</f>
        <v>0</v>
      </c>
      <c r="BG69" s="303">
        <f t="shared" ref="BG69" si="878">IF($L69&gt;0,$L69*BF69,0)</f>
        <v>0</v>
      </c>
      <c r="BH69" s="303">
        <f t="shared" ref="BH69" si="879">IF($L69&gt;0,AR69,0)</f>
        <v>0</v>
      </c>
      <c r="BI69" s="303">
        <f t="shared" ref="BI69" si="880">IF($L69&gt;0,$L69*BH69,0)</f>
        <v>0</v>
      </c>
      <c r="BJ69" s="303">
        <f t="shared" ref="BJ69" si="881">IF($L69&gt;0,AT69,0)</f>
        <v>0</v>
      </c>
      <c r="BK69" s="314">
        <f t="shared" ref="BK69" si="882">IF($L69&gt;0,$L69*BJ69,0)</f>
        <v>0</v>
      </c>
      <c r="BL69" s="315">
        <f>IF(F69=vstupy!F$6,"1",0)</f>
        <v>0</v>
      </c>
      <c r="BM69" s="291">
        <f t="shared" ref="BM69" si="883">IF($BL69="1",AF69,0)</f>
        <v>0</v>
      </c>
      <c r="BN69" s="303">
        <f t="shared" ref="BN69" si="884">IF($BL69="1",AG69,0)</f>
        <v>0</v>
      </c>
      <c r="BO69" s="303">
        <f t="shared" ref="BO69" si="885">IF($BL69="1",AH69,0)</f>
        <v>0</v>
      </c>
      <c r="BP69" s="303">
        <f t="shared" ref="BP69" si="886">IF($BL69="1",AI69,0)</f>
        <v>0</v>
      </c>
      <c r="BQ69" s="303">
        <f t="shared" ref="BQ69" si="887">IF($BL69="1",AJ69,0)</f>
        <v>0</v>
      </c>
      <c r="BR69" s="303">
        <f t="shared" ref="BR69" si="888">IF($BL69="1",AK69,0)</f>
        <v>0</v>
      </c>
      <c r="BS69" s="303">
        <f t="shared" ref="BS69" si="889">IF($BL69="1",AL69,0)</f>
        <v>0</v>
      </c>
      <c r="BT69" s="314">
        <f t="shared" ref="BT69" si="890">IF($BL69="1",AM69,0)</f>
        <v>0</v>
      </c>
      <c r="BU69" s="291">
        <f t="shared" ref="BU69" si="891">IF($BL69="1",AN69,0)</f>
        <v>0</v>
      </c>
      <c r="BV69" s="307">
        <f t="shared" ref="BV69" si="892">IF($BL69="1",AO69,0)</f>
        <v>0</v>
      </c>
      <c r="BW69" s="307">
        <f t="shared" ref="BW69" si="893">IF($BL69="1",AP69,0)</f>
        <v>0</v>
      </c>
      <c r="BX69" s="307">
        <f t="shared" ref="BX69" si="894">IF($BL69="1",AQ69,0)</f>
        <v>0</v>
      </c>
      <c r="BY69" s="307">
        <f t="shared" ref="BY69" si="895">IF($BL69="1",AR69,0)</f>
        <v>0</v>
      </c>
      <c r="BZ69" s="307">
        <f t="shared" ref="BZ69" si="896">IF($BL69="1",AS69,0)</f>
        <v>0</v>
      </c>
      <c r="CA69" s="307">
        <f t="shared" ref="CA69" si="897">IF($BL69="1",AT69,0)</f>
        <v>0</v>
      </c>
      <c r="CB69" s="349">
        <f t="shared" ref="CB69" si="898">IF($BL69="1",AU69,0)</f>
        <v>0</v>
      </c>
      <c r="CC69" s="291">
        <f>IFERROR(IF($X69="N/A",Z69+AB69+AD69,X69+Z69+AB69+AD69),0)</f>
        <v>0</v>
      </c>
      <c r="CD69" s="314">
        <f>Y69+AA69+AC69+AE69</f>
        <v>0</v>
      </c>
    </row>
    <row r="70" spans="2:82" ht="12.6" customHeight="1" x14ac:dyDescent="0.2">
      <c r="B70" s="285"/>
      <c r="C70" s="270"/>
      <c r="D70" s="270"/>
      <c r="E70" s="270"/>
      <c r="F70" s="269"/>
      <c r="G70" s="284"/>
      <c r="H70" s="269"/>
      <c r="I70" s="269"/>
      <c r="J70" s="273"/>
      <c r="K70" s="269"/>
      <c r="L70" s="273"/>
      <c r="M70" s="269"/>
      <c r="N70" s="269"/>
      <c r="O70" s="269"/>
      <c r="P70" s="301"/>
      <c r="Q70" s="286"/>
      <c r="R70" s="300"/>
      <c r="S70" s="269"/>
      <c r="T70" s="153" t="s">
        <v>51</v>
      </c>
      <c r="U70" s="218">
        <f>IFERROR(VLOOKUP(T70,vstupy!$B$2:$C$12,2,FALSE),0)</f>
        <v>0</v>
      </c>
      <c r="V70" s="286"/>
      <c r="W70" s="280"/>
      <c r="X70" s="281"/>
      <c r="Y70" s="277"/>
      <c r="Z70" s="277"/>
      <c r="AA70" s="277"/>
      <c r="AB70" s="277"/>
      <c r="AC70" s="277"/>
      <c r="AD70" s="277"/>
      <c r="AE70" s="275"/>
      <c r="AF70" s="291"/>
      <c r="AG70" s="303"/>
      <c r="AH70" s="303"/>
      <c r="AI70" s="303"/>
      <c r="AJ70" s="303"/>
      <c r="AK70" s="303"/>
      <c r="AL70" s="303"/>
      <c r="AM70" s="314"/>
      <c r="AN70" s="307"/>
      <c r="AO70" s="307"/>
      <c r="AP70" s="307"/>
      <c r="AQ70" s="307"/>
      <c r="AR70" s="307"/>
      <c r="AS70" s="307"/>
      <c r="AT70" s="307"/>
      <c r="AU70" s="336"/>
      <c r="AV70" s="291"/>
      <c r="AW70" s="303"/>
      <c r="AX70" s="303"/>
      <c r="AY70" s="303"/>
      <c r="AZ70" s="303"/>
      <c r="BA70" s="303"/>
      <c r="BB70" s="303"/>
      <c r="BC70" s="314"/>
      <c r="BD70" s="291"/>
      <c r="BE70" s="303"/>
      <c r="BF70" s="303"/>
      <c r="BG70" s="303"/>
      <c r="BH70" s="303"/>
      <c r="BI70" s="303"/>
      <c r="BJ70" s="303"/>
      <c r="BK70" s="314"/>
      <c r="BL70" s="315"/>
      <c r="BM70" s="291"/>
      <c r="BN70" s="303"/>
      <c r="BO70" s="303"/>
      <c r="BP70" s="303"/>
      <c r="BQ70" s="303"/>
      <c r="BR70" s="303"/>
      <c r="BS70" s="303"/>
      <c r="BT70" s="314"/>
      <c r="BU70" s="291"/>
      <c r="BV70" s="307"/>
      <c r="BW70" s="307"/>
      <c r="BX70" s="307"/>
      <c r="BY70" s="307"/>
      <c r="BZ70" s="307"/>
      <c r="CA70" s="307"/>
      <c r="CB70" s="349"/>
      <c r="CC70" s="291"/>
      <c r="CD70" s="314"/>
    </row>
    <row r="71" spans="2:82" ht="12.6" customHeight="1" x14ac:dyDescent="0.2">
      <c r="B71" s="285"/>
      <c r="C71" s="270"/>
      <c r="D71" s="270"/>
      <c r="E71" s="270"/>
      <c r="F71" s="269"/>
      <c r="G71" s="284"/>
      <c r="H71" s="269"/>
      <c r="I71" s="269"/>
      <c r="J71" s="273"/>
      <c r="K71" s="269"/>
      <c r="L71" s="273"/>
      <c r="M71" s="269"/>
      <c r="N71" s="269"/>
      <c r="O71" s="269"/>
      <c r="P71" s="301"/>
      <c r="Q71" s="286"/>
      <c r="R71" s="300"/>
      <c r="S71" s="269"/>
      <c r="T71" s="153" t="s">
        <v>51</v>
      </c>
      <c r="U71" s="218">
        <f>IFERROR(VLOOKUP(T71,vstupy!$B$2:$C$12,2,FALSE),0)</f>
        <v>0</v>
      </c>
      <c r="V71" s="286"/>
      <c r="W71" s="280"/>
      <c r="X71" s="282"/>
      <c r="Y71" s="277"/>
      <c r="Z71" s="277"/>
      <c r="AA71" s="277"/>
      <c r="AB71" s="277"/>
      <c r="AC71" s="277"/>
      <c r="AD71" s="277"/>
      <c r="AE71" s="275"/>
      <c r="AF71" s="291"/>
      <c r="AG71" s="303"/>
      <c r="AH71" s="303"/>
      <c r="AI71" s="303"/>
      <c r="AJ71" s="303"/>
      <c r="AK71" s="303"/>
      <c r="AL71" s="303"/>
      <c r="AM71" s="314"/>
      <c r="AN71" s="307"/>
      <c r="AO71" s="307"/>
      <c r="AP71" s="307"/>
      <c r="AQ71" s="307"/>
      <c r="AR71" s="307"/>
      <c r="AS71" s="307"/>
      <c r="AT71" s="307"/>
      <c r="AU71" s="336"/>
      <c r="AV71" s="291"/>
      <c r="AW71" s="303"/>
      <c r="AX71" s="303"/>
      <c r="AY71" s="303"/>
      <c r="AZ71" s="303"/>
      <c r="BA71" s="303"/>
      <c r="BB71" s="303"/>
      <c r="BC71" s="314"/>
      <c r="BD71" s="291"/>
      <c r="BE71" s="303"/>
      <c r="BF71" s="303"/>
      <c r="BG71" s="303"/>
      <c r="BH71" s="303"/>
      <c r="BI71" s="303"/>
      <c r="BJ71" s="303"/>
      <c r="BK71" s="314"/>
      <c r="BL71" s="315"/>
      <c r="BM71" s="291"/>
      <c r="BN71" s="303"/>
      <c r="BO71" s="303"/>
      <c r="BP71" s="303"/>
      <c r="BQ71" s="303"/>
      <c r="BR71" s="303"/>
      <c r="BS71" s="303"/>
      <c r="BT71" s="314"/>
      <c r="BU71" s="291"/>
      <c r="BV71" s="307"/>
      <c r="BW71" s="307"/>
      <c r="BX71" s="307"/>
      <c r="BY71" s="307"/>
      <c r="BZ71" s="307"/>
      <c r="CA71" s="307"/>
      <c r="CB71" s="349"/>
      <c r="CC71" s="291"/>
      <c r="CD71" s="314"/>
    </row>
    <row r="72" spans="2:82" ht="12.6" customHeight="1" x14ac:dyDescent="0.2">
      <c r="B72" s="285">
        <v>22</v>
      </c>
      <c r="C72" s="270"/>
      <c r="D72" s="270"/>
      <c r="E72" s="270"/>
      <c r="F72" s="269" t="s">
        <v>177</v>
      </c>
      <c r="G72" s="284"/>
      <c r="H72" s="269"/>
      <c r="I72" s="269"/>
      <c r="J72" s="273">
        <f t="shared" ref="J72" si="899">IF(I72="N",0,I72)</f>
        <v>0</v>
      </c>
      <c r="K72" s="269"/>
      <c r="L72" s="273">
        <f t="shared" si="591"/>
        <v>0</v>
      </c>
      <c r="M72" s="269" t="s">
        <v>177</v>
      </c>
      <c r="N72" s="269"/>
      <c r="O72" s="269"/>
      <c r="P72" s="301"/>
      <c r="Q72" s="286" t="s">
        <v>50</v>
      </c>
      <c r="R72" s="300">
        <f>VLOOKUP(Q72,vstupy!$B$17:$C$27,2,FALSE)</f>
        <v>0</v>
      </c>
      <c r="S72" s="269"/>
      <c r="T72" s="153" t="s">
        <v>51</v>
      </c>
      <c r="U72" s="218">
        <f>IFERROR(VLOOKUP(T72,vstupy!$B$2:$C$12,2,FALSE),0)</f>
        <v>0</v>
      </c>
      <c r="V72" s="286" t="s">
        <v>50</v>
      </c>
      <c r="W72" s="279">
        <f>VLOOKUP(V72,vstupy!$B$17:$C$27,2,FALSE)</f>
        <v>0</v>
      </c>
      <c r="X72" s="281" t="str">
        <f t="shared" ref="X72" si="900">IFERROR(IF(J72=0,"N",N72/I72),0)</f>
        <v>N</v>
      </c>
      <c r="Y72" s="276">
        <f t="shared" ref="Y72" si="901">N72</f>
        <v>0</v>
      </c>
      <c r="Z72" s="276" t="str">
        <f t="shared" ref="Z72" si="902">IFERROR(IF(J72=0,"N",O72/I72),0)</f>
        <v>N</v>
      </c>
      <c r="AA72" s="276">
        <f t="shared" ref="AA72:AA108" si="903">O72</f>
        <v>0</v>
      </c>
      <c r="AB72" s="276">
        <f t="shared" ref="AB72" si="904">P72*R72</f>
        <v>0</v>
      </c>
      <c r="AC72" s="276">
        <f t="shared" si="59"/>
        <v>0</v>
      </c>
      <c r="AD72" s="278">
        <f t="shared" ref="AD72" si="905">IF(S72&gt;0,IF(W72&gt;0,($G$6/160)*(S72/60)*W72,0),IF(W72&gt;0,($G$6/160)*((U72+U73+U74)/60)*W72,0))</f>
        <v>0</v>
      </c>
      <c r="AE72" s="274">
        <f t="shared" si="15"/>
        <v>0</v>
      </c>
      <c r="AF72" s="291">
        <f>IF($M72="In (zvyšuje náklady)",X72,0)</f>
        <v>0</v>
      </c>
      <c r="AG72" s="303">
        <f t="shared" ref="AG72:AM72" si="906">IF($M72="In (zvyšuje náklady)",Y72,0)</f>
        <v>0</v>
      </c>
      <c r="AH72" s="303">
        <f t="shared" si="906"/>
        <v>0</v>
      </c>
      <c r="AI72" s="303">
        <f t="shared" si="906"/>
        <v>0</v>
      </c>
      <c r="AJ72" s="303">
        <f t="shared" si="906"/>
        <v>0</v>
      </c>
      <c r="AK72" s="303">
        <f t="shared" si="906"/>
        <v>0</v>
      </c>
      <c r="AL72" s="303">
        <f t="shared" si="906"/>
        <v>0</v>
      </c>
      <c r="AM72" s="314">
        <f t="shared" si="906"/>
        <v>0</v>
      </c>
      <c r="AN72" s="306" t="str">
        <f t="shared" ref="AN72" si="907">IF($M72="In (zvyšuje náklady)",0,X72)</f>
        <v>N</v>
      </c>
      <c r="AO72" s="306">
        <f t="shared" ref="AO72" si="908">IF($M72="In (zvyšuje náklady)",0,Y72)</f>
        <v>0</v>
      </c>
      <c r="AP72" s="306" t="str">
        <f t="shared" ref="AP72" si="909">IF($M72="In (zvyšuje náklady)",0,Z72)</f>
        <v>N</v>
      </c>
      <c r="AQ72" s="306">
        <f t="shared" ref="AQ72" si="910">IF($M72="In (zvyšuje náklady)",0,AA72)</f>
        <v>0</v>
      </c>
      <c r="AR72" s="306">
        <f t="shared" ref="AR72" si="911">IF($M72="In (zvyšuje náklady)",0,AB72)</f>
        <v>0</v>
      </c>
      <c r="AS72" s="306">
        <f t="shared" ref="AS72" si="912">IF($M72="In (zvyšuje náklady)",0,AC72)</f>
        <v>0</v>
      </c>
      <c r="AT72" s="306">
        <f t="shared" ref="AT72" si="913">IF($M72="In (zvyšuje náklady)",0,AD72)</f>
        <v>0</v>
      </c>
      <c r="AU72" s="335">
        <f t="shared" ref="AU72" si="914">IF($M72="In (zvyšuje náklady)",0,AE72)</f>
        <v>0</v>
      </c>
      <c r="AV72" s="291">
        <f t="shared" ref="AV72:BB72" si="915">IF($L72&gt;0,AF72,0)</f>
        <v>0</v>
      </c>
      <c r="AW72" s="303">
        <f t="shared" ref="AW72:AY72" si="916">IF($L72&gt;0,$L72*AV72,0)</f>
        <v>0</v>
      </c>
      <c r="AX72" s="303">
        <f t="shared" si="915"/>
        <v>0</v>
      </c>
      <c r="AY72" s="303">
        <f t="shared" si="916"/>
        <v>0</v>
      </c>
      <c r="AZ72" s="303">
        <f t="shared" si="915"/>
        <v>0</v>
      </c>
      <c r="BA72" s="303">
        <f t="shared" ref="BA72" si="917">IF($L72&gt;0,$L72*AZ72,0)</f>
        <v>0</v>
      </c>
      <c r="BB72" s="303">
        <f t="shared" si="915"/>
        <v>0</v>
      </c>
      <c r="BC72" s="314">
        <f t="shared" ref="BC72" si="918">IF($L72&gt;0,$L72*BB72,0)</f>
        <v>0</v>
      </c>
      <c r="BD72" s="291">
        <f t="shared" ref="BD72" si="919">IF($L72&gt;0,AN72,0)</f>
        <v>0</v>
      </c>
      <c r="BE72" s="303">
        <f t="shared" ref="BE72" si="920">IF($L72&gt;0,$L72*BD72,0)</f>
        <v>0</v>
      </c>
      <c r="BF72" s="303">
        <f t="shared" ref="BF72" si="921">IF($L72&gt;0,AP72,0)</f>
        <v>0</v>
      </c>
      <c r="BG72" s="303">
        <f t="shared" ref="BG72" si="922">IF($L72&gt;0,$L72*BF72,0)</f>
        <v>0</v>
      </c>
      <c r="BH72" s="303">
        <f t="shared" ref="BH72" si="923">IF($L72&gt;0,AR72,0)</f>
        <v>0</v>
      </c>
      <c r="BI72" s="303">
        <f t="shared" ref="BI72" si="924">IF($L72&gt;0,$L72*BH72,0)</f>
        <v>0</v>
      </c>
      <c r="BJ72" s="303">
        <f t="shared" ref="BJ72" si="925">IF($L72&gt;0,AT72,0)</f>
        <v>0</v>
      </c>
      <c r="BK72" s="314">
        <f t="shared" ref="BK72" si="926">IF($L72&gt;0,$L72*BJ72,0)</f>
        <v>0</v>
      </c>
      <c r="BL72" s="315">
        <f>IF(F72=vstupy!F$6,"1",0)</f>
        <v>0</v>
      </c>
      <c r="BM72" s="291">
        <f t="shared" ref="BM72" si="927">IF($BL72="1",AF72,0)</f>
        <v>0</v>
      </c>
      <c r="BN72" s="303">
        <f t="shared" ref="BN72" si="928">IF($BL72="1",AG72,0)</f>
        <v>0</v>
      </c>
      <c r="BO72" s="303">
        <f t="shared" ref="BO72" si="929">IF($BL72="1",AH72,0)</f>
        <v>0</v>
      </c>
      <c r="BP72" s="303">
        <f t="shared" ref="BP72" si="930">IF($BL72="1",AI72,0)</f>
        <v>0</v>
      </c>
      <c r="BQ72" s="303">
        <f t="shared" ref="BQ72" si="931">IF($BL72="1",AJ72,0)</f>
        <v>0</v>
      </c>
      <c r="BR72" s="303">
        <f t="shared" ref="BR72" si="932">IF($BL72="1",AK72,0)</f>
        <v>0</v>
      </c>
      <c r="BS72" s="303">
        <f t="shared" ref="BS72" si="933">IF($BL72="1",AL72,0)</f>
        <v>0</v>
      </c>
      <c r="BT72" s="314">
        <f t="shared" ref="BT72" si="934">IF($BL72="1",AM72,0)</f>
        <v>0</v>
      </c>
      <c r="BU72" s="291">
        <f t="shared" ref="BU72" si="935">IF($BL72="1",AN72,0)</f>
        <v>0</v>
      </c>
      <c r="BV72" s="307">
        <f t="shared" ref="BV72" si="936">IF($BL72="1",AO72,0)</f>
        <v>0</v>
      </c>
      <c r="BW72" s="307">
        <f t="shared" ref="BW72" si="937">IF($BL72="1",AP72,0)</f>
        <v>0</v>
      </c>
      <c r="BX72" s="307">
        <f t="shared" ref="BX72" si="938">IF($BL72="1",AQ72,0)</f>
        <v>0</v>
      </c>
      <c r="BY72" s="307">
        <f t="shared" ref="BY72" si="939">IF($BL72="1",AR72,0)</f>
        <v>0</v>
      </c>
      <c r="BZ72" s="307">
        <f t="shared" ref="BZ72" si="940">IF($BL72="1",AS72,0)</f>
        <v>0</v>
      </c>
      <c r="CA72" s="307">
        <f t="shared" ref="CA72" si="941">IF($BL72="1",AT72,0)</f>
        <v>0</v>
      </c>
      <c r="CB72" s="349">
        <f t="shared" ref="CB72" si="942">IF($BL72="1",AU72,0)</f>
        <v>0</v>
      </c>
      <c r="CC72" s="291">
        <f>IFERROR(IF($X72="N/A",Z72+AB72+AD72,X72+Z72+AB72+AD72),0)</f>
        <v>0</v>
      </c>
      <c r="CD72" s="314">
        <f>Y72+AA72+AC72+AE72</f>
        <v>0</v>
      </c>
    </row>
    <row r="73" spans="2:82" ht="12.6" customHeight="1" x14ac:dyDescent="0.2">
      <c r="B73" s="285"/>
      <c r="C73" s="270"/>
      <c r="D73" s="270"/>
      <c r="E73" s="270"/>
      <c r="F73" s="269"/>
      <c r="G73" s="284"/>
      <c r="H73" s="269"/>
      <c r="I73" s="269"/>
      <c r="J73" s="273"/>
      <c r="K73" s="269"/>
      <c r="L73" s="273"/>
      <c r="M73" s="269"/>
      <c r="N73" s="269"/>
      <c r="O73" s="269"/>
      <c r="P73" s="301"/>
      <c r="Q73" s="286"/>
      <c r="R73" s="300"/>
      <c r="S73" s="269"/>
      <c r="T73" s="153" t="s">
        <v>51</v>
      </c>
      <c r="U73" s="218">
        <f>IFERROR(VLOOKUP(T73,vstupy!$B$2:$C$12,2,FALSE),0)</f>
        <v>0</v>
      </c>
      <c r="V73" s="286"/>
      <c r="W73" s="280"/>
      <c r="X73" s="281"/>
      <c r="Y73" s="277"/>
      <c r="Z73" s="277"/>
      <c r="AA73" s="277"/>
      <c r="AB73" s="277"/>
      <c r="AC73" s="277"/>
      <c r="AD73" s="277"/>
      <c r="AE73" s="275"/>
      <c r="AF73" s="291"/>
      <c r="AG73" s="303"/>
      <c r="AH73" s="303"/>
      <c r="AI73" s="303"/>
      <c r="AJ73" s="303"/>
      <c r="AK73" s="303"/>
      <c r="AL73" s="303"/>
      <c r="AM73" s="314"/>
      <c r="AN73" s="307"/>
      <c r="AO73" s="307"/>
      <c r="AP73" s="307"/>
      <c r="AQ73" s="307"/>
      <c r="AR73" s="307"/>
      <c r="AS73" s="307"/>
      <c r="AT73" s="307"/>
      <c r="AU73" s="336"/>
      <c r="AV73" s="291"/>
      <c r="AW73" s="303"/>
      <c r="AX73" s="303"/>
      <c r="AY73" s="303"/>
      <c r="AZ73" s="303"/>
      <c r="BA73" s="303"/>
      <c r="BB73" s="303"/>
      <c r="BC73" s="314"/>
      <c r="BD73" s="291"/>
      <c r="BE73" s="303"/>
      <c r="BF73" s="303"/>
      <c r="BG73" s="303"/>
      <c r="BH73" s="303"/>
      <c r="BI73" s="303"/>
      <c r="BJ73" s="303"/>
      <c r="BK73" s="314"/>
      <c r="BL73" s="315"/>
      <c r="BM73" s="291"/>
      <c r="BN73" s="303"/>
      <c r="BO73" s="303"/>
      <c r="BP73" s="303"/>
      <c r="BQ73" s="303"/>
      <c r="BR73" s="303"/>
      <c r="BS73" s="303"/>
      <c r="BT73" s="314"/>
      <c r="BU73" s="291"/>
      <c r="BV73" s="307"/>
      <c r="BW73" s="307"/>
      <c r="BX73" s="307"/>
      <c r="BY73" s="307"/>
      <c r="BZ73" s="307"/>
      <c r="CA73" s="307"/>
      <c r="CB73" s="349"/>
      <c r="CC73" s="291"/>
      <c r="CD73" s="314"/>
    </row>
    <row r="74" spans="2:82" ht="12.6" customHeight="1" x14ac:dyDescent="0.2">
      <c r="B74" s="285"/>
      <c r="C74" s="270"/>
      <c r="D74" s="270"/>
      <c r="E74" s="270"/>
      <c r="F74" s="269"/>
      <c r="G74" s="284"/>
      <c r="H74" s="269"/>
      <c r="I74" s="269"/>
      <c r="J74" s="273"/>
      <c r="K74" s="269"/>
      <c r="L74" s="273"/>
      <c r="M74" s="269"/>
      <c r="N74" s="269"/>
      <c r="O74" s="269"/>
      <c r="P74" s="301"/>
      <c r="Q74" s="286"/>
      <c r="R74" s="300"/>
      <c r="S74" s="269"/>
      <c r="T74" s="153" t="s">
        <v>51</v>
      </c>
      <c r="U74" s="218">
        <f>IFERROR(VLOOKUP(T74,vstupy!$B$2:$C$12,2,FALSE),0)</f>
        <v>0</v>
      </c>
      <c r="V74" s="286"/>
      <c r="W74" s="280"/>
      <c r="X74" s="282"/>
      <c r="Y74" s="277"/>
      <c r="Z74" s="277"/>
      <c r="AA74" s="277"/>
      <c r="AB74" s="277"/>
      <c r="AC74" s="277"/>
      <c r="AD74" s="277"/>
      <c r="AE74" s="275"/>
      <c r="AF74" s="291"/>
      <c r="AG74" s="303"/>
      <c r="AH74" s="303"/>
      <c r="AI74" s="303"/>
      <c r="AJ74" s="303"/>
      <c r="AK74" s="303"/>
      <c r="AL74" s="303"/>
      <c r="AM74" s="314"/>
      <c r="AN74" s="307"/>
      <c r="AO74" s="307"/>
      <c r="AP74" s="307"/>
      <c r="AQ74" s="307"/>
      <c r="AR74" s="307"/>
      <c r="AS74" s="307"/>
      <c r="AT74" s="307"/>
      <c r="AU74" s="336"/>
      <c r="AV74" s="291"/>
      <c r="AW74" s="303"/>
      <c r="AX74" s="303"/>
      <c r="AY74" s="303"/>
      <c r="AZ74" s="303"/>
      <c r="BA74" s="303"/>
      <c r="BB74" s="303"/>
      <c r="BC74" s="314"/>
      <c r="BD74" s="291"/>
      <c r="BE74" s="303"/>
      <c r="BF74" s="303"/>
      <c r="BG74" s="303"/>
      <c r="BH74" s="303"/>
      <c r="BI74" s="303"/>
      <c r="BJ74" s="303"/>
      <c r="BK74" s="314"/>
      <c r="BL74" s="315"/>
      <c r="BM74" s="291"/>
      <c r="BN74" s="303"/>
      <c r="BO74" s="303"/>
      <c r="BP74" s="303"/>
      <c r="BQ74" s="303"/>
      <c r="BR74" s="303"/>
      <c r="BS74" s="303"/>
      <c r="BT74" s="314"/>
      <c r="BU74" s="291"/>
      <c r="BV74" s="307"/>
      <c r="BW74" s="307"/>
      <c r="BX74" s="307"/>
      <c r="BY74" s="307"/>
      <c r="BZ74" s="307"/>
      <c r="CA74" s="307"/>
      <c r="CB74" s="349"/>
      <c r="CC74" s="291"/>
      <c r="CD74" s="314"/>
    </row>
    <row r="75" spans="2:82" ht="12.6" customHeight="1" x14ac:dyDescent="0.2">
      <c r="B75" s="285">
        <v>23</v>
      </c>
      <c r="C75" s="270"/>
      <c r="D75" s="270"/>
      <c r="E75" s="270"/>
      <c r="F75" s="269" t="s">
        <v>177</v>
      </c>
      <c r="G75" s="284"/>
      <c r="H75" s="269"/>
      <c r="I75" s="269"/>
      <c r="J75" s="273">
        <f t="shared" ref="J75" si="943">IF(I75="N",0,I75)</f>
        <v>0</v>
      </c>
      <c r="K75" s="269"/>
      <c r="L75" s="273">
        <f t="shared" si="591"/>
        <v>0</v>
      </c>
      <c r="M75" s="269" t="s">
        <v>177</v>
      </c>
      <c r="N75" s="269"/>
      <c r="O75" s="269"/>
      <c r="P75" s="301"/>
      <c r="Q75" s="286" t="s">
        <v>50</v>
      </c>
      <c r="R75" s="300">
        <f>VLOOKUP(Q75,vstupy!$B$17:$C$27,2,FALSE)</f>
        <v>0</v>
      </c>
      <c r="S75" s="269"/>
      <c r="T75" s="153" t="s">
        <v>51</v>
      </c>
      <c r="U75" s="218">
        <f>IFERROR(VLOOKUP(T75,vstupy!$B$2:$C$12,2,FALSE),0)</f>
        <v>0</v>
      </c>
      <c r="V75" s="286" t="s">
        <v>50</v>
      </c>
      <c r="W75" s="279">
        <f>VLOOKUP(V75,vstupy!$B$17:$C$27,2,FALSE)</f>
        <v>0</v>
      </c>
      <c r="X75" s="281" t="str">
        <f t="shared" ref="X75" si="944">IFERROR(IF(J75=0,"N",N75/I75),0)</f>
        <v>N</v>
      </c>
      <c r="Y75" s="276">
        <f t="shared" ref="Y75" si="945">N75</f>
        <v>0</v>
      </c>
      <c r="Z75" s="276" t="str">
        <f t="shared" ref="Z75" si="946">IFERROR(IF(J75=0,"N",O75/I75),0)</f>
        <v>N</v>
      </c>
      <c r="AA75" s="276">
        <f t="shared" ref="AA75:AA111" si="947">O75</f>
        <v>0</v>
      </c>
      <c r="AB75" s="276">
        <f t="shared" ref="AB75" si="948">P75*R75</f>
        <v>0</v>
      </c>
      <c r="AC75" s="276">
        <f t="shared" si="59"/>
        <v>0</v>
      </c>
      <c r="AD75" s="278">
        <f t="shared" ref="AD75" si="949">IF(S75&gt;0,IF(W75&gt;0,($G$6/160)*(S75/60)*W75,0),IF(W75&gt;0,($G$6/160)*((U75+U76+U77)/60)*W75,0))</f>
        <v>0</v>
      </c>
      <c r="AE75" s="274">
        <f t="shared" si="15"/>
        <v>0</v>
      </c>
      <c r="AF75" s="291">
        <f>IF($M75="In (zvyšuje náklady)",X75,0)</f>
        <v>0</v>
      </c>
      <c r="AG75" s="303">
        <f t="shared" ref="AG75:AL75" si="950">IF($M75="In (zvyšuje náklady)",Y75,0)</f>
        <v>0</v>
      </c>
      <c r="AH75" s="303">
        <f t="shared" si="950"/>
        <v>0</v>
      </c>
      <c r="AI75" s="303">
        <f t="shared" si="950"/>
        <v>0</v>
      </c>
      <c r="AJ75" s="303">
        <f t="shared" si="950"/>
        <v>0</v>
      </c>
      <c r="AK75" s="303">
        <f t="shared" si="950"/>
        <v>0</v>
      </c>
      <c r="AL75" s="303">
        <f t="shared" si="950"/>
        <v>0</v>
      </c>
      <c r="AM75" s="314">
        <f>IF($M75="In (zvyšuje náklady)",AE75,0)</f>
        <v>0</v>
      </c>
      <c r="AN75" s="306" t="str">
        <f t="shared" ref="AN75" si="951">IF($M75="In (zvyšuje náklady)",0,X75)</f>
        <v>N</v>
      </c>
      <c r="AO75" s="306">
        <f t="shared" ref="AO75" si="952">IF($M75="In (zvyšuje náklady)",0,Y75)</f>
        <v>0</v>
      </c>
      <c r="AP75" s="306" t="str">
        <f t="shared" ref="AP75" si="953">IF($M75="In (zvyšuje náklady)",0,Z75)</f>
        <v>N</v>
      </c>
      <c r="AQ75" s="306">
        <f t="shared" ref="AQ75" si="954">IF($M75="In (zvyšuje náklady)",0,AA75)</f>
        <v>0</v>
      </c>
      <c r="AR75" s="306">
        <f t="shared" ref="AR75" si="955">IF($M75="In (zvyšuje náklady)",0,AB75)</f>
        <v>0</v>
      </c>
      <c r="AS75" s="306">
        <f t="shared" ref="AS75" si="956">IF($M75="In (zvyšuje náklady)",0,AC75)</f>
        <v>0</v>
      </c>
      <c r="AT75" s="306">
        <f t="shared" ref="AT75" si="957">IF($M75="In (zvyšuje náklady)",0,AD75)</f>
        <v>0</v>
      </c>
      <c r="AU75" s="335">
        <f t="shared" ref="AU75" si="958">IF($M75="In (zvyšuje náklady)",0,AE75)</f>
        <v>0</v>
      </c>
      <c r="AV75" s="291">
        <f t="shared" ref="AV75:BB75" si="959">IF($L75&gt;0,AF75,0)</f>
        <v>0</v>
      </c>
      <c r="AW75" s="303">
        <f t="shared" ref="AW75:AY75" si="960">IF($L75&gt;0,$L75*AV75,0)</f>
        <v>0</v>
      </c>
      <c r="AX75" s="303">
        <f t="shared" si="959"/>
        <v>0</v>
      </c>
      <c r="AY75" s="303">
        <f t="shared" si="960"/>
        <v>0</v>
      </c>
      <c r="AZ75" s="303">
        <f t="shared" si="959"/>
        <v>0</v>
      </c>
      <c r="BA75" s="303">
        <f t="shared" ref="BA75" si="961">IF($L75&gt;0,$L75*AZ75,0)</f>
        <v>0</v>
      </c>
      <c r="BB75" s="303">
        <f t="shared" si="959"/>
        <v>0</v>
      </c>
      <c r="BC75" s="314">
        <f t="shared" ref="BC75" si="962">IF($L75&gt;0,$L75*BB75,0)</f>
        <v>0</v>
      </c>
      <c r="BD75" s="291">
        <f t="shared" ref="BD75" si="963">IF($L75&gt;0,AN75,0)</f>
        <v>0</v>
      </c>
      <c r="BE75" s="303">
        <f t="shared" ref="BE75" si="964">IF($L75&gt;0,$L75*BD75,0)</f>
        <v>0</v>
      </c>
      <c r="BF75" s="303">
        <f t="shared" ref="BF75" si="965">IF($L75&gt;0,AP75,0)</f>
        <v>0</v>
      </c>
      <c r="BG75" s="303">
        <f t="shared" ref="BG75" si="966">IF($L75&gt;0,$L75*BF75,0)</f>
        <v>0</v>
      </c>
      <c r="BH75" s="303">
        <f t="shared" ref="BH75" si="967">IF($L75&gt;0,AR75,0)</f>
        <v>0</v>
      </c>
      <c r="BI75" s="303">
        <f t="shared" ref="BI75" si="968">IF($L75&gt;0,$L75*BH75,0)</f>
        <v>0</v>
      </c>
      <c r="BJ75" s="303">
        <f t="shared" ref="BJ75" si="969">IF($L75&gt;0,AT75,0)</f>
        <v>0</v>
      </c>
      <c r="BK75" s="314">
        <f t="shared" ref="BK75" si="970">IF($L75&gt;0,$L75*BJ75,0)</f>
        <v>0</v>
      </c>
      <c r="BL75" s="315">
        <f>IF(F75=vstupy!F$6,"1",0)</f>
        <v>0</v>
      </c>
      <c r="BM75" s="291">
        <f t="shared" ref="BM75" si="971">IF($BL75="1",AF75,0)</f>
        <v>0</v>
      </c>
      <c r="BN75" s="303">
        <f t="shared" ref="BN75" si="972">IF($BL75="1",AG75,0)</f>
        <v>0</v>
      </c>
      <c r="BO75" s="303">
        <f t="shared" ref="BO75" si="973">IF($BL75="1",AH75,0)</f>
        <v>0</v>
      </c>
      <c r="BP75" s="303">
        <f t="shared" ref="BP75" si="974">IF($BL75="1",AI75,0)</f>
        <v>0</v>
      </c>
      <c r="BQ75" s="303">
        <f t="shared" ref="BQ75" si="975">IF($BL75="1",AJ75,0)</f>
        <v>0</v>
      </c>
      <c r="BR75" s="303">
        <f t="shared" ref="BR75" si="976">IF($BL75="1",AK75,0)</f>
        <v>0</v>
      </c>
      <c r="BS75" s="303">
        <f t="shared" ref="BS75" si="977">IF($BL75="1",AL75,0)</f>
        <v>0</v>
      </c>
      <c r="BT75" s="314">
        <f t="shared" ref="BT75" si="978">IF($BL75="1",AM75,0)</f>
        <v>0</v>
      </c>
      <c r="BU75" s="291">
        <f t="shared" ref="BU75" si="979">IF($BL75="1",AN75,0)</f>
        <v>0</v>
      </c>
      <c r="BV75" s="307">
        <f t="shared" ref="BV75" si="980">IF($BL75="1",AO75,0)</f>
        <v>0</v>
      </c>
      <c r="BW75" s="307">
        <f t="shared" ref="BW75" si="981">IF($BL75="1",AP75,0)</f>
        <v>0</v>
      </c>
      <c r="BX75" s="307">
        <f t="shared" ref="BX75" si="982">IF($BL75="1",AQ75,0)</f>
        <v>0</v>
      </c>
      <c r="BY75" s="307">
        <f t="shared" ref="BY75" si="983">IF($BL75="1",AR75,0)</f>
        <v>0</v>
      </c>
      <c r="BZ75" s="307">
        <f t="shared" ref="BZ75" si="984">IF($BL75="1",AS75,0)</f>
        <v>0</v>
      </c>
      <c r="CA75" s="307">
        <f t="shared" ref="CA75" si="985">IF($BL75="1",AT75,0)</f>
        <v>0</v>
      </c>
      <c r="CB75" s="349">
        <f t="shared" ref="CB75" si="986">IF($BL75="1",AU75,0)</f>
        <v>0</v>
      </c>
      <c r="CC75" s="291">
        <f>IFERROR(IF($X75="N/A",Z75+AB75+AD75,X75+Z75+AB75+AD75),0)</f>
        <v>0</v>
      </c>
      <c r="CD75" s="314">
        <f>Y75+AA75+AC75+AE75</f>
        <v>0</v>
      </c>
    </row>
    <row r="76" spans="2:82" ht="12.6" customHeight="1" x14ac:dyDescent="0.2">
      <c r="B76" s="285"/>
      <c r="C76" s="270"/>
      <c r="D76" s="270"/>
      <c r="E76" s="270"/>
      <c r="F76" s="269"/>
      <c r="G76" s="284"/>
      <c r="H76" s="269"/>
      <c r="I76" s="269"/>
      <c r="J76" s="273"/>
      <c r="K76" s="269"/>
      <c r="L76" s="273"/>
      <c r="M76" s="269"/>
      <c r="N76" s="269"/>
      <c r="O76" s="269"/>
      <c r="P76" s="301"/>
      <c r="Q76" s="286"/>
      <c r="R76" s="300"/>
      <c r="S76" s="269"/>
      <c r="T76" s="153" t="s">
        <v>51</v>
      </c>
      <c r="U76" s="218">
        <f>IFERROR(VLOOKUP(T76,vstupy!$B$2:$C$12,2,FALSE),0)</f>
        <v>0</v>
      </c>
      <c r="V76" s="286"/>
      <c r="W76" s="280"/>
      <c r="X76" s="281"/>
      <c r="Y76" s="277"/>
      <c r="Z76" s="277"/>
      <c r="AA76" s="277"/>
      <c r="AB76" s="277"/>
      <c r="AC76" s="277"/>
      <c r="AD76" s="277"/>
      <c r="AE76" s="275"/>
      <c r="AF76" s="291"/>
      <c r="AG76" s="303"/>
      <c r="AH76" s="303"/>
      <c r="AI76" s="303"/>
      <c r="AJ76" s="303"/>
      <c r="AK76" s="303"/>
      <c r="AL76" s="303"/>
      <c r="AM76" s="314"/>
      <c r="AN76" s="307"/>
      <c r="AO76" s="307"/>
      <c r="AP76" s="307"/>
      <c r="AQ76" s="307"/>
      <c r="AR76" s="307"/>
      <c r="AS76" s="307"/>
      <c r="AT76" s="307"/>
      <c r="AU76" s="336"/>
      <c r="AV76" s="291"/>
      <c r="AW76" s="303"/>
      <c r="AX76" s="303"/>
      <c r="AY76" s="303"/>
      <c r="AZ76" s="303"/>
      <c r="BA76" s="303"/>
      <c r="BB76" s="303"/>
      <c r="BC76" s="314"/>
      <c r="BD76" s="291"/>
      <c r="BE76" s="303"/>
      <c r="BF76" s="303"/>
      <c r="BG76" s="303"/>
      <c r="BH76" s="303"/>
      <c r="BI76" s="303"/>
      <c r="BJ76" s="303"/>
      <c r="BK76" s="314"/>
      <c r="BL76" s="315"/>
      <c r="BM76" s="291"/>
      <c r="BN76" s="303"/>
      <c r="BO76" s="303"/>
      <c r="BP76" s="303"/>
      <c r="BQ76" s="303"/>
      <c r="BR76" s="303"/>
      <c r="BS76" s="303"/>
      <c r="BT76" s="314"/>
      <c r="BU76" s="291"/>
      <c r="BV76" s="307"/>
      <c r="BW76" s="307"/>
      <c r="BX76" s="307"/>
      <c r="BY76" s="307"/>
      <c r="BZ76" s="307"/>
      <c r="CA76" s="307"/>
      <c r="CB76" s="349"/>
      <c r="CC76" s="291"/>
      <c r="CD76" s="314"/>
    </row>
    <row r="77" spans="2:82" ht="12.6" customHeight="1" x14ac:dyDescent="0.2">
      <c r="B77" s="285"/>
      <c r="C77" s="270"/>
      <c r="D77" s="270"/>
      <c r="E77" s="270"/>
      <c r="F77" s="269"/>
      <c r="G77" s="284"/>
      <c r="H77" s="269"/>
      <c r="I77" s="269"/>
      <c r="J77" s="273"/>
      <c r="K77" s="269"/>
      <c r="L77" s="273"/>
      <c r="M77" s="269"/>
      <c r="N77" s="269"/>
      <c r="O77" s="269"/>
      <c r="P77" s="301"/>
      <c r="Q77" s="286"/>
      <c r="R77" s="300"/>
      <c r="S77" s="269"/>
      <c r="T77" s="153" t="s">
        <v>51</v>
      </c>
      <c r="U77" s="218">
        <f>IFERROR(VLOOKUP(T77,vstupy!$B$2:$C$12,2,FALSE),0)</f>
        <v>0</v>
      </c>
      <c r="V77" s="286"/>
      <c r="W77" s="280"/>
      <c r="X77" s="282"/>
      <c r="Y77" s="277"/>
      <c r="Z77" s="277"/>
      <c r="AA77" s="277"/>
      <c r="AB77" s="277"/>
      <c r="AC77" s="277"/>
      <c r="AD77" s="277"/>
      <c r="AE77" s="275"/>
      <c r="AF77" s="291"/>
      <c r="AG77" s="303"/>
      <c r="AH77" s="303"/>
      <c r="AI77" s="303"/>
      <c r="AJ77" s="303"/>
      <c r="AK77" s="303"/>
      <c r="AL77" s="303"/>
      <c r="AM77" s="314"/>
      <c r="AN77" s="307"/>
      <c r="AO77" s="307"/>
      <c r="AP77" s="307"/>
      <c r="AQ77" s="307"/>
      <c r="AR77" s="307"/>
      <c r="AS77" s="307"/>
      <c r="AT77" s="307"/>
      <c r="AU77" s="336"/>
      <c r="AV77" s="291"/>
      <c r="AW77" s="303"/>
      <c r="AX77" s="303"/>
      <c r="AY77" s="303"/>
      <c r="AZ77" s="303"/>
      <c r="BA77" s="303"/>
      <c r="BB77" s="303"/>
      <c r="BC77" s="314"/>
      <c r="BD77" s="291"/>
      <c r="BE77" s="303"/>
      <c r="BF77" s="303"/>
      <c r="BG77" s="303"/>
      <c r="BH77" s="303"/>
      <c r="BI77" s="303"/>
      <c r="BJ77" s="303"/>
      <c r="BK77" s="314"/>
      <c r="BL77" s="315"/>
      <c r="BM77" s="291"/>
      <c r="BN77" s="303"/>
      <c r="BO77" s="303"/>
      <c r="BP77" s="303"/>
      <c r="BQ77" s="303"/>
      <c r="BR77" s="303"/>
      <c r="BS77" s="303"/>
      <c r="BT77" s="314"/>
      <c r="BU77" s="291"/>
      <c r="BV77" s="307"/>
      <c r="BW77" s="307"/>
      <c r="BX77" s="307"/>
      <c r="BY77" s="307"/>
      <c r="BZ77" s="307"/>
      <c r="CA77" s="307"/>
      <c r="CB77" s="349"/>
      <c r="CC77" s="291"/>
      <c r="CD77" s="314"/>
    </row>
    <row r="78" spans="2:82" ht="12.6" customHeight="1" x14ac:dyDescent="0.2">
      <c r="B78" s="285">
        <v>24</v>
      </c>
      <c r="C78" s="270"/>
      <c r="D78" s="270"/>
      <c r="E78" s="270"/>
      <c r="F78" s="269" t="s">
        <v>177</v>
      </c>
      <c r="G78" s="284"/>
      <c r="H78" s="269"/>
      <c r="I78" s="269"/>
      <c r="J78" s="273">
        <f t="shared" ref="J78" si="987">IF(I78="N",0,I78)</f>
        <v>0</v>
      </c>
      <c r="K78" s="269"/>
      <c r="L78" s="273">
        <f t="shared" si="591"/>
        <v>0</v>
      </c>
      <c r="M78" s="269" t="s">
        <v>177</v>
      </c>
      <c r="N78" s="269"/>
      <c r="O78" s="269"/>
      <c r="P78" s="301"/>
      <c r="Q78" s="286" t="s">
        <v>50</v>
      </c>
      <c r="R78" s="300">
        <f>VLOOKUP(Q78,vstupy!$B$17:$C$27,2,FALSE)</f>
        <v>0</v>
      </c>
      <c r="S78" s="269"/>
      <c r="T78" s="153" t="s">
        <v>51</v>
      </c>
      <c r="U78" s="218">
        <f>IFERROR(VLOOKUP(T78,vstupy!$B$2:$C$12,2,FALSE),0)</f>
        <v>0</v>
      </c>
      <c r="V78" s="286" t="s">
        <v>50</v>
      </c>
      <c r="W78" s="279">
        <f>VLOOKUP(V78,vstupy!$B$17:$C$27,2,FALSE)</f>
        <v>0</v>
      </c>
      <c r="X78" s="281" t="str">
        <f t="shared" ref="X78" si="988">IFERROR(IF(J78=0,"N",N78/I78),0)</f>
        <v>N</v>
      </c>
      <c r="Y78" s="276">
        <f t="shared" ref="Y78" si="989">N78</f>
        <v>0</v>
      </c>
      <c r="Z78" s="276" t="str">
        <f t="shared" ref="Z78" si="990">IFERROR(IF(J78=0,"N",O78/I78),0)</f>
        <v>N</v>
      </c>
      <c r="AA78" s="276">
        <f t="shared" ref="AA78:AA114" si="991">O78</f>
        <v>0</v>
      </c>
      <c r="AB78" s="276">
        <f t="shared" ref="AB78" si="992">P78*R78</f>
        <v>0</v>
      </c>
      <c r="AC78" s="276">
        <f t="shared" si="59"/>
        <v>0</v>
      </c>
      <c r="AD78" s="278">
        <f t="shared" ref="AD78" si="993">IF(S78&gt;0,IF(W78&gt;0,($G$6/160)*(S78/60)*W78,0),IF(W78&gt;0,($G$6/160)*((U78+U79+U80)/60)*W78,0))</f>
        <v>0</v>
      </c>
      <c r="AE78" s="274">
        <f t="shared" ref="AE78:AE141" si="994">IFERROR(AD78*J78,0)</f>
        <v>0</v>
      </c>
      <c r="AF78" s="291">
        <f>IF($M78="In (zvyšuje náklady)",X78,0)</f>
        <v>0</v>
      </c>
      <c r="AG78" s="303">
        <f t="shared" ref="AG78:AM78" si="995">IF($M78="In (zvyšuje náklady)",Y78,0)</f>
        <v>0</v>
      </c>
      <c r="AH78" s="303">
        <f t="shared" si="995"/>
        <v>0</v>
      </c>
      <c r="AI78" s="303">
        <f t="shared" si="995"/>
        <v>0</v>
      </c>
      <c r="AJ78" s="303">
        <f t="shared" si="995"/>
        <v>0</v>
      </c>
      <c r="AK78" s="303">
        <f t="shared" si="995"/>
        <v>0</v>
      </c>
      <c r="AL78" s="303">
        <f t="shared" si="995"/>
        <v>0</v>
      </c>
      <c r="AM78" s="314">
        <f t="shared" si="995"/>
        <v>0</v>
      </c>
      <c r="AN78" s="306" t="str">
        <f t="shared" ref="AN78" si="996">IF($M78="In (zvyšuje náklady)",0,X78)</f>
        <v>N</v>
      </c>
      <c r="AO78" s="306">
        <f t="shared" ref="AO78" si="997">IF($M78="In (zvyšuje náklady)",0,Y78)</f>
        <v>0</v>
      </c>
      <c r="AP78" s="306" t="str">
        <f t="shared" ref="AP78" si="998">IF($M78="In (zvyšuje náklady)",0,Z78)</f>
        <v>N</v>
      </c>
      <c r="AQ78" s="306">
        <f t="shared" ref="AQ78" si="999">IF($M78="In (zvyšuje náklady)",0,AA78)</f>
        <v>0</v>
      </c>
      <c r="AR78" s="306">
        <f t="shared" ref="AR78" si="1000">IF($M78="In (zvyšuje náklady)",0,AB78)</f>
        <v>0</v>
      </c>
      <c r="AS78" s="306">
        <f t="shared" ref="AS78" si="1001">IF($M78="In (zvyšuje náklady)",0,AC78)</f>
        <v>0</v>
      </c>
      <c r="AT78" s="306">
        <f t="shared" ref="AT78" si="1002">IF($M78="In (zvyšuje náklady)",0,AD78)</f>
        <v>0</v>
      </c>
      <c r="AU78" s="335">
        <f t="shared" ref="AU78" si="1003">IF($M78="In (zvyšuje náklady)",0,AE78)</f>
        <v>0</v>
      </c>
      <c r="AV78" s="291">
        <f t="shared" ref="AV78:BB78" si="1004">IF($L78&gt;0,AF78,0)</f>
        <v>0</v>
      </c>
      <c r="AW78" s="303">
        <f t="shared" ref="AW78:AY78" si="1005">IF($L78&gt;0,$L78*AV78,0)</f>
        <v>0</v>
      </c>
      <c r="AX78" s="303">
        <f t="shared" si="1004"/>
        <v>0</v>
      </c>
      <c r="AY78" s="303">
        <f t="shared" si="1005"/>
        <v>0</v>
      </c>
      <c r="AZ78" s="303">
        <f t="shared" si="1004"/>
        <v>0</v>
      </c>
      <c r="BA78" s="303">
        <f t="shared" ref="BA78" si="1006">IF($L78&gt;0,$L78*AZ78,0)</f>
        <v>0</v>
      </c>
      <c r="BB78" s="303">
        <f t="shared" si="1004"/>
        <v>0</v>
      </c>
      <c r="BC78" s="314">
        <f t="shared" ref="BC78" si="1007">IF($L78&gt;0,$L78*BB78,0)</f>
        <v>0</v>
      </c>
      <c r="BD78" s="291">
        <f t="shared" ref="BD78" si="1008">IF($L78&gt;0,AN78,0)</f>
        <v>0</v>
      </c>
      <c r="BE78" s="303">
        <f t="shared" ref="BE78" si="1009">IF($L78&gt;0,$L78*BD78,0)</f>
        <v>0</v>
      </c>
      <c r="BF78" s="303">
        <f t="shared" ref="BF78" si="1010">IF($L78&gt;0,AP78,0)</f>
        <v>0</v>
      </c>
      <c r="BG78" s="303">
        <f t="shared" ref="BG78" si="1011">IF($L78&gt;0,$L78*BF78,0)</f>
        <v>0</v>
      </c>
      <c r="BH78" s="303">
        <f t="shared" ref="BH78" si="1012">IF($L78&gt;0,AR78,0)</f>
        <v>0</v>
      </c>
      <c r="BI78" s="303">
        <f t="shared" ref="BI78" si="1013">IF($L78&gt;0,$L78*BH78,0)</f>
        <v>0</v>
      </c>
      <c r="BJ78" s="303">
        <f t="shared" ref="BJ78" si="1014">IF($L78&gt;0,AT78,0)</f>
        <v>0</v>
      </c>
      <c r="BK78" s="314">
        <f t="shared" ref="BK78" si="1015">IF($L78&gt;0,$L78*BJ78,0)</f>
        <v>0</v>
      </c>
      <c r="BL78" s="315">
        <f>IF(F78=vstupy!F$6,"1",0)</f>
        <v>0</v>
      </c>
      <c r="BM78" s="291">
        <f t="shared" ref="BM78" si="1016">IF($BL78="1",AF78,0)</f>
        <v>0</v>
      </c>
      <c r="BN78" s="303">
        <f t="shared" ref="BN78" si="1017">IF($BL78="1",AG78,0)</f>
        <v>0</v>
      </c>
      <c r="BO78" s="303">
        <f t="shared" ref="BO78" si="1018">IF($BL78="1",AH78,0)</f>
        <v>0</v>
      </c>
      <c r="BP78" s="303">
        <f t="shared" ref="BP78" si="1019">IF($BL78="1",AI78,0)</f>
        <v>0</v>
      </c>
      <c r="BQ78" s="303">
        <f t="shared" ref="BQ78" si="1020">IF($BL78="1",AJ78,0)</f>
        <v>0</v>
      </c>
      <c r="BR78" s="303">
        <f t="shared" ref="BR78" si="1021">IF($BL78="1",AK78,0)</f>
        <v>0</v>
      </c>
      <c r="BS78" s="303">
        <f t="shared" ref="BS78" si="1022">IF($BL78="1",AL78,0)</f>
        <v>0</v>
      </c>
      <c r="BT78" s="314">
        <f t="shared" ref="BT78" si="1023">IF($BL78="1",AM78,0)</f>
        <v>0</v>
      </c>
      <c r="BU78" s="291">
        <f t="shared" ref="BU78" si="1024">IF($BL78="1",AN78,0)</f>
        <v>0</v>
      </c>
      <c r="BV78" s="307">
        <f t="shared" ref="BV78" si="1025">IF($BL78="1",AO78,0)</f>
        <v>0</v>
      </c>
      <c r="BW78" s="307">
        <f t="shared" ref="BW78" si="1026">IF($BL78="1",AP78,0)</f>
        <v>0</v>
      </c>
      <c r="BX78" s="307">
        <f t="shared" ref="BX78" si="1027">IF($BL78="1",AQ78,0)</f>
        <v>0</v>
      </c>
      <c r="BY78" s="307">
        <f t="shared" ref="BY78" si="1028">IF($BL78="1",AR78,0)</f>
        <v>0</v>
      </c>
      <c r="BZ78" s="307">
        <f t="shared" ref="BZ78" si="1029">IF($BL78="1",AS78,0)</f>
        <v>0</v>
      </c>
      <c r="CA78" s="307">
        <f t="shared" ref="CA78" si="1030">IF($BL78="1",AT78,0)</f>
        <v>0</v>
      </c>
      <c r="CB78" s="349">
        <f t="shared" ref="CB78" si="1031">IF($BL78="1",AU78,0)</f>
        <v>0</v>
      </c>
      <c r="CC78" s="291">
        <f>IFERROR(IF($X78="N/A",Z78+AB78+AD78,X78+Z78+AB78+AD78),0)</f>
        <v>0</v>
      </c>
      <c r="CD78" s="314">
        <f>Y78+AA78+AC78+AE78</f>
        <v>0</v>
      </c>
    </row>
    <row r="79" spans="2:82" ht="12.6" customHeight="1" x14ac:dyDescent="0.2">
      <c r="B79" s="285"/>
      <c r="C79" s="270"/>
      <c r="D79" s="270"/>
      <c r="E79" s="270"/>
      <c r="F79" s="269"/>
      <c r="G79" s="284"/>
      <c r="H79" s="269"/>
      <c r="I79" s="269"/>
      <c r="J79" s="273"/>
      <c r="K79" s="269"/>
      <c r="L79" s="273"/>
      <c r="M79" s="269"/>
      <c r="N79" s="269"/>
      <c r="O79" s="269"/>
      <c r="P79" s="301"/>
      <c r="Q79" s="286"/>
      <c r="R79" s="300"/>
      <c r="S79" s="269"/>
      <c r="T79" s="153" t="s">
        <v>51</v>
      </c>
      <c r="U79" s="218">
        <f>IFERROR(VLOOKUP(T79,vstupy!$B$2:$C$12,2,FALSE),0)</f>
        <v>0</v>
      </c>
      <c r="V79" s="286"/>
      <c r="W79" s="280"/>
      <c r="X79" s="281"/>
      <c r="Y79" s="277"/>
      <c r="Z79" s="277"/>
      <c r="AA79" s="277"/>
      <c r="AB79" s="277"/>
      <c r="AC79" s="277"/>
      <c r="AD79" s="277"/>
      <c r="AE79" s="275"/>
      <c r="AF79" s="291"/>
      <c r="AG79" s="303"/>
      <c r="AH79" s="303"/>
      <c r="AI79" s="303"/>
      <c r="AJ79" s="303"/>
      <c r="AK79" s="303"/>
      <c r="AL79" s="303"/>
      <c r="AM79" s="314"/>
      <c r="AN79" s="307"/>
      <c r="AO79" s="307"/>
      <c r="AP79" s="307"/>
      <c r="AQ79" s="307"/>
      <c r="AR79" s="307"/>
      <c r="AS79" s="307"/>
      <c r="AT79" s="307"/>
      <c r="AU79" s="336"/>
      <c r="AV79" s="291"/>
      <c r="AW79" s="303"/>
      <c r="AX79" s="303"/>
      <c r="AY79" s="303"/>
      <c r="AZ79" s="303"/>
      <c r="BA79" s="303"/>
      <c r="BB79" s="303"/>
      <c r="BC79" s="314"/>
      <c r="BD79" s="291"/>
      <c r="BE79" s="303"/>
      <c r="BF79" s="303"/>
      <c r="BG79" s="303"/>
      <c r="BH79" s="303"/>
      <c r="BI79" s="303"/>
      <c r="BJ79" s="303"/>
      <c r="BK79" s="314"/>
      <c r="BL79" s="315"/>
      <c r="BM79" s="291"/>
      <c r="BN79" s="303"/>
      <c r="BO79" s="303"/>
      <c r="BP79" s="303"/>
      <c r="BQ79" s="303"/>
      <c r="BR79" s="303"/>
      <c r="BS79" s="303"/>
      <c r="BT79" s="314"/>
      <c r="BU79" s="291"/>
      <c r="BV79" s="307"/>
      <c r="BW79" s="307"/>
      <c r="BX79" s="307"/>
      <c r="BY79" s="307"/>
      <c r="BZ79" s="307"/>
      <c r="CA79" s="307"/>
      <c r="CB79" s="349"/>
      <c r="CC79" s="291"/>
      <c r="CD79" s="314"/>
    </row>
    <row r="80" spans="2:82" ht="12.6" customHeight="1" x14ac:dyDescent="0.2">
      <c r="B80" s="285"/>
      <c r="C80" s="270"/>
      <c r="D80" s="270"/>
      <c r="E80" s="270"/>
      <c r="F80" s="269"/>
      <c r="G80" s="284"/>
      <c r="H80" s="269"/>
      <c r="I80" s="269"/>
      <c r="J80" s="273"/>
      <c r="K80" s="269"/>
      <c r="L80" s="273"/>
      <c r="M80" s="269"/>
      <c r="N80" s="269"/>
      <c r="O80" s="269"/>
      <c r="P80" s="301"/>
      <c r="Q80" s="286"/>
      <c r="R80" s="300"/>
      <c r="S80" s="269"/>
      <c r="T80" s="153" t="s">
        <v>51</v>
      </c>
      <c r="U80" s="218">
        <f>IFERROR(VLOOKUP(T80,vstupy!$B$2:$C$12,2,FALSE),0)</f>
        <v>0</v>
      </c>
      <c r="V80" s="286"/>
      <c r="W80" s="280"/>
      <c r="X80" s="282"/>
      <c r="Y80" s="277"/>
      <c r="Z80" s="277"/>
      <c r="AA80" s="277"/>
      <c r="AB80" s="277"/>
      <c r="AC80" s="277"/>
      <c r="AD80" s="277"/>
      <c r="AE80" s="275"/>
      <c r="AF80" s="291"/>
      <c r="AG80" s="303"/>
      <c r="AH80" s="303"/>
      <c r="AI80" s="303"/>
      <c r="AJ80" s="303"/>
      <c r="AK80" s="303"/>
      <c r="AL80" s="303"/>
      <c r="AM80" s="314"/>
      <c r="AN80" s="307"/>
      <c r="AO80" s="307"/>
      <c r="AP80" s="307"/>
      <c r="AQ80" s="307"/>
      <c r="AR80" s="307"/>
      <c r="AS80" s="307"/>
      <c r="AT80" s="307"/>
      <c r="AU80" s="336"/>
      <c r="AV80" s="291"/>
      <c r="AW80" s="303"/>
      <c r="AX80" s="303"/>
      <c r="AY80" s="303"/>
      <c r="AZ80" s="303"/>
      <c r="BA80" s="303"/>
      <c r="BB80" s="303"/>
      <c r="BC80" s="314"/>
      <c r="BD80" s="291"/>
      <c r="BE80" s="303"/>
      <c r="BF80" s="303"/>
      <c r="BG80" s="303"/>
      <c r="BH80" s="303"/>
      <c r="BI80" s="303"/>
      <c r="BJ80" s="303"/>
      <c r="BK80" s="314"/>
      <c r="BL80" s="315"/>
      <c r="BM80" s="291"/>
      <c r="BN80" s="303"/>
      <c r="BO80" s="303"/>
      <c r="BP80" s="303"/>
      <c r="BQ80" s="303"/>
      <c r="BR80" s="303"/>
      <c r="BS80" s="303"/>
      <c r="BT80" s="314"/>
      <c r="BU80" s="291"/>
      <c r="BV80" s="307"/>
      <c r="BW80" s="307"/>
      <c r="BX80" s="307"/>
      <c r="BY80" s="307"/>
      <c r="BZ80" s="307"/>
      <c r="CA80" s="307"/>
      <c r="CB80" s="349"/>
      <c r="CC80" s="291"/>
      <c r="CD80" s="314"/>
    </row>
    <row r="81" spans="2:82" ht="12.6" customHeight="1" x14ac:dyDescent="0.2">
      <c r="B81" s="285">
        <v>25</v>
      </c>
      <c r="C81" s="270"/>
      <c r="D81" s="270"/>
      <c r="E81" s="270"/>
      <c r="F81" s="269" t="s">
        <v>177</v>
      </c>
      <c r="G81" s="284"/>
      <c r="H81" s="269"/>
      <c r="I81" s="269"/>
      <c r="J81" s="273">
        <f t="shared" ref="J81" si="1032">IF(I81="N",0,I81)</f>
        <v>0</v>
      </c>
      <c r="K81" s="269"/>
      <c r="L81" s="273">
        <f t="shared" si="591"/>
        <v>0</v>
      </c>
      <c r="M81" s="269" t="s">
        <v>177</v>
      </c>
      <c r="N81" s="269"/>
      <c r="O81" s="269"/>
      <c r="P81" s="301"/>
      <c r="Q81" s="286" t="s">
        <v>50</v>
      </c>
      <c r="R81" s="300">
        <f>VLOOKUP(Q81,vstupy!$B$17:$C$27,2,FALSE)</f>
        <v>0</v>
      </c>
      <c r="S81" s="269"/>
      <c r="T81" s="153" t="s">
        <v>51</v>
      </c>
      <c r="U81" s="218">
        <f>IFERROR(VLOOKUP(T81,vstupy!$B$2:$C$12,2,FALSE),0)</f>
        <v>0</v>
      </c>
      <c r="V81" s="286" t="s">
        <v>50</v>
      </c>
      <c r="W81" s="279">
        <f>VLOOKUP(V81,vstupy!$B$17:$C$27,2,FALSE)</f>
        <v>0</v>
      </c>
      <c r="X81" s="281" t="str">
        <f t="shared" ref="X81" si="1033">IFERROR(IF(J81=0,"N",N81/I81),0)</f>
        <v>N</v>
      </c>
      <c r="Y81" s="276">
        <f t="shared" ref="Y81" si="1034">N81</f>
        <v>0</v>
      </c>
      <c r="Z81" s="276" t="str">
        <f t="shared" ref="Z81" si="1035">IFERROR(IF(J81=0,"N",O81/I81),0)</f>
        <v>N</v>
      </c>
      <c r="AA81" s="276">
        <f t="shared" ref="AA81" si="1036">O81</f>
        <v>0</v>
      </c>
      <c r="AB81" s="276">
        <f t="shared" ref="AB81" si="1037">P81*R81</f>
        <v>0</v>
      </c>
      <c r="AC81" s="276">
        <f t="shared" ref="AC81:AC144" si="1038">IFERROR(AB81*J81,0)</f>
        <v>0</v>
      </c>
      <c r="AD81" s="278">
        <f t="shared" ref="AD81" si="1039">IF(S81&gt;0,IF(W81&gt;0,($G$6/160)*(S81/60)*W81,0),IF(W81&gt;0,($G$6/160)*((U81+U82+U83)/60)*W81,0))</f>
        <v>0</v>
      </c>
      <c r="AE81" s="274">
        <f t="shared" si="994"/>
        <v>0</v>
      </c>
      <c r="AF81" s="291">
        <f>IF($M81="In (zvyšuje náklady)",X81,0)</f>
        <v>0</v>
      </c>
      <c r="AG81" s="303">
        <f t="shared" ref="AG81:AM81" si="1040">IF($M81="In (zvyšuje náklady)",Y81,0)</f>
        <v>0</v>
      </c>
      <c r="AH81" s="303">
        <f t="shared" si="1040"/>
        <v>0</v>
      </c>
      <c r="AI81" s="303">
        <f t="shared" si="1040"/>
        <v>0</v>
      </c>
      <c r="AJ81" s="303">
        <f t="shared" si="1040"/>
        <v>0</v>
      </c>
      <c r="AK81" s="303">
        <f t="shared" si="1040"/>
        <v>0</v>
      </c>
      <c r="AL81" s="303">
        <f t="shared" si="1040"/>
        <v>0</v>
      </c>
      <c r="AM81" s="314">
        <f t="shared" si="1040"/>
        <v>0</v>
      </c>
      <c r="AN81" s="306" t="str">
        <f t="shared" ref="AN81" si="1041">IF($M81="In (zvyšuje náklady)",0,X81)</f>
        <v>N</v>
      </c>
      <c r="AO81" s="306">
        <f t="shared" ref="AO81" si="1042">IF($M81="In (zvyšuje náklady)",0,Y81)</f>
        <v>0</v>
      </c>
      <c r="AP81" s="306" t="str">
        <f t="shared" ref="AP81" si="1043">IF($M81="In (zvyšuje náklady)",0,Z81)</f>
        <v>N</v>
      </c>
      <c r="AQ81" s="306">
        <f t="shared" ref="AQ81" si="1044">IF($M81="In (zvyšuje náklady)",0,AA81)</f>
        <v>0</v>
      </c>
      <c r="AR81" s="306">
        <f t="shared" ref="AR81" si="1045">IF($M81="In (zvyšuje náklady)",0,AB81)</f>
        <v>0</v>
      </c>
      <c r="AS81" s="306">
        <f t="shared" ref="AS81" si="1046">IF($M81="In (zvyšuje náklady)",0,AC81)</f>
        <v>0</v>
      </c>
      <c r="AT81" s="306">
        <f t="shared" ref="AT81" si="1047">IF($M81="In (zvyšuje náklady)",0,AD81)</f>
        <v>0</v>
      </c>
      <c r="AU81" s="335">
        <f t="shared" ref="AU81" si="1048">IF($M81="In (zvyšuje náklady)",0,AE81)</f>
        <v>0</v>
      </c>
      <c r="AV81" s="291">
        <f t="shared" ref="AV81:BB81" si="1049">IF($L81&gt;0,AF81,0)</f>
        <v>0</v>
      </c>
      <c r="AW81" s="303">
        <f t="shared" ref="AW81:AY81" si="1050">IF($L81&gt;0,$L81*AV81,0)</f>
        <v>0</v>
      </c>
      <c r="AX81" s="303">
        <f t="shared" si="1049"/>
        <v>0</v>
      </c>
      <c r="AY81" s="303">
        <f t="shared" si="1050"/>
        <v>0</v>
      </c>
      <c r="AZ81" s="303">
        <f t="shared" si="1049"/>
        <v>0</v>
      </c>
      <c r="BA81" s="303">
        <f t="shared" ref="BA81" si="1051">IF($L81&gt;0,$L81*AZ81,0)</f>
        <v>0</v>
      </c>
      <c r="BB81" s="303">
        <f t="shared" si="1049"/>
        <v>0</v>
      </c>
      <c r="BC81" s="314">
        <f t="shared" ref="BC81" si="1052">IF($L81&gt;0,$L81*BB81,0)</f>
        <v>0</v>
      </c>
      <c r="BD81" s="291">
        <f t="shared" ref="BD81" si="1053">IF($L81&gt;0,AN81,0)</f>
        <v>0</v>
      </c>
      <c r="BE81" s="303">
        <f t="shared" ref="BE81" si="1054">IF($L81&gt;0,$L81*BD81,0)</f>
        <v>0</v>
      </c>
      <c r="BF81" s="303">
        <f t="shared" ref="BF81" si="1055">IF($L81&gt;0,AP81,0)</f>
        <v>0</v>
      </c>
      <c r="BG81" s="303">
        <f t="shared" ref="BG81" si="1056">IF($L81&gt;0,$L81*BF81,0)</f>
        <v>0</v>
      </c>
      <c r="BH81" s="303">
        <f t="shared" ref="BH81" si="1057">IF($L81&gt;0,AR81,0)</f>
        <v>0</v>
      </c>
      <c r="BI81" s="303">
        <f t="shared" ref="BI81" si="1058">IF($L81&gt;0,$L81*BH81,0)</f>
        <v>0</v>
      </c>
      <c r="BJ81" s="303">
        <f t="shared" ref="BJ81" si="1059">IF($L81&gt;0,AT81,0)</f>
        <v>0</v>
      </c>
      <c r="BK81" s="314">
        <f t="shared" ref="BK81" si="1060">IF($L81&gt;0,$L81*BJ81,0)</f>
        <v>0</v>
      </c>
      <c r="BL81" s="315">
        <f>IF(F81=vstupy!F$6,"1",0)</f>
        <v>0</v>
      </c>
      <c r="BM81" s="291">
        <f t="shared" ref="BM81" si="1061">IF($BL81="1",AF81,0)</f>
        <v>0</v>
      </c>
      <c r="BN81" s="303">
        <f t="shared" ref="BN81" si="1062">IF($BL81="1",AG81,0)</f>
        <v>0</v>
      </c>
      <c r="BO81" s="303">
        <f t="shared" ref="BO81" si="1063">IF($BL81="1",AH81,0)</f>
        <v>0</v>
      </c>
      <c r="BP81" s="303">
        <f t="shared" ref="BP81" si="1064">IF($BL81="1",AI81,0)</f>
        <v>0</v>
      </c>
      <c r="BQ81" s="303">
        <f t="shared" ref="BQ81" si="1065">IF($BL81="1",AJ81,0)</f>
        <v>0</v>
      </c>
      <c r="BR81" s="303">
        <f t="shared" ref="BR81" si="1066">IF($BL81="1",AK81,0)</f>
        <v>0</v>
      </c>
      <c r="BS81" s="303">
        <f t="shared" ref="BS81" si="1067">IF($BL81="1",AL81,0)</f>
        <v>0</v>
      </c>
      <c r="BT81" s="314">
        <f t="shared" ref="BT81" si="1068">IF($BL81="1",AM81,0)</f>
        <v>0</v>
      </c>
      <c r="BU81" s="291">
        <f t="shared" ref="BU81" si="1069">IF($BL81="1",AN81,0)</f>
        <v>0</v>
      </c>
      <c r="BV81" s="307">
        <f t="shared" ref="BV81" si="1070">IF($BL81="1",AO81,0)</f>
        <v>0</v>
      </c>
      <c r="BW81" s="307">
        <f t="shared" ref="BW81" si="1071">IF($BL81="1",AP81,0)</f>
        <v>0</v>
      </c>
      <c r="BX81" s="307">
        <f t="shared" ref="BX81" si="1072">IF($BL81="1",AQ81,0)</f>
        <v>0</v>
      </c>
      <c r="BY81" s="307">
        <f t="shared" ref="BY81" si="1073">IF($BL81="1",AR81,0)</f>
        <v>0</v>
      </c>
      <c r="BZ81" s="307">
        <f t="shared" ref="BZ81" si="1074">IF($BL81="1",AS81,0)</f>
        <v>0</v>
      </c>
      <c r="CA81" s="307">
        <f t="shared" ref="CA81" si="1075">IF($BL81="1",AT81,0)</f>
        <v>0</v>
      </c>
      <c r="CB81" s="349">
        <f t="shared" ref="CB81" si="1076">IF($BL81="1",AU81,0)</f>
        <v>0</v>
      </c>
      <c r="CC81" s="291">
        <f>IFERROR(IF($X81="N/A",Z81+AB81+AD81,X81+Z81+AB81+AD81),0)</f>
        <v>0</v>
      </c>
      <c r="CD81" s="314">
        <f>Y81+AA81+AC81+AE81</f>
        <v>0</v>
      </c>
    </row>
    <row r="82" spans="2:82" ht="12.6" customHeight="1" x14ac:dyDescent="0.2">
      <c r="B82" s="285"/>
      <c r="C82" s="270"/>
      <c r="D82" s="270"/>
      <c r="E82" s="270"/>
      <c r="F82" s="269"/>
      <c r="G82" s="284"/>
      <c r="H82" s="269"/>
      <c r="I82" s="269"/>
      <c r="J82" s="273"/>
      <c r="K82" s="269"/>
      <c r="L82" s="273"/>
      <c r="M82" s="269"/>
      <c r="N82" s="269"/>
      <c r="O82" s="269"/>
      <c r="P82" s="301"/>
      <c r="Q82" s="286"/>
      <c r="R82" s="300"/>
      <c r="S82" s="269"/>
      <c r="T82" s="153" t="s">
        <v>51</v>
      </c>
      <c r="U82" s="218">
        <f>IFERROR(VLOOKUP(T82,vstupy!$B$2:$C$12,2,FALSE),0)</f>
        <v>0</v>
      </c>
      <c r="V82" s="286"/>
      <c r="W82" s="280"/>
      <c r="X82" s="281"/>
      <c r="Y82" s="277"/>
      <c r="Z82" s="277"/>
      <c r="AA82" s="277"/>
      <c r="AB82" s="277"/>
      <c r="AC82" s="277"/>
      <c r="AD82" s="277"/>
      <c r="AE82" s="275"/>
      <c r="AF82" s="291"/>
      <c r="AG82" s="303"/>
      <c r="AH82" s="303"/>
      <c r="AI82" s="303"/>
      <c r="AJ82" s="303"/>
      <c r="AK82" s="303"/>
      <c r="AL82" s="303"/>
      <c r="AM82" s="314"/>
      <c r="AN82" s="307"/>
      <c r="AO82" s="307"/>
      <c r="AP82" s="307"/>
      <c r="AQ82" s="307"/>
      <c r="AR82" s="307"/>
      <c r="AS82" s="307"/>
      <c r="AT82" s="307"/>
      <c r="AU82" s="336"/>
      <c r="AV82" s="291"/>
      <c r="AW82" s="303"/>
      <c r="AX82" s="303"/>
      <c r="AY82" s="303"/>
      <c r="AZ82" s="303"/>
      <c r="BA82" s="303"/>
      <c r="BB82" s="303"/>
      <c r="BC82" s="314"/>
      <c r="BD82" s="291"/>
      <c r="BE82" s="303"/>
      <c r="BF82" s="303"/>
      <c r="BG82" s="303"/>
      <c r="BH82" s="303"/>
      <c r="BI82" s="303"/>
      <c r="BJ82" s="303"/>
      <c r="BK82" s="314"/>
      <c r="BL82" s="315"/>
      <c r="BM82" s="291"/>
      <c r="BN82" s="303"/>
      <c r="BO82" s="303"/>
      <c r="BP82" s="303"/>
      <c r="BQ82" s="303"/>
      <c r="BR82" s="303"/>
      <c r="BS82" s="303"/>
      <c r="BT82" s="314"/>
      <c r="BU82" s="291"/>
      <c r="BV82" s="307"/>
      <c r="BW82" s="307"/>
      <c r="BX82" s="307"/>
      <c r="BY82" s="307"/>
      <c r="BZ82" s="307"/>
      <c r="CA82" s="307"/>
      <c r="CB82" s="349"/>
      <c r="CC82" s="291"/>
      <c r="CD82" s="314"/>
    </row>
    <row r="83" spans="2:82" ht="12.6" customHeight="1" x14ac:dyDescent="0.2">
      <c r="B83" s="285"/>
      <c r="C83" s="270"/>
      <c r="D83" s="270"/>
      <c r="E83" s="270"/>
      <c r="F83" s="269"/>
      <c r="G83" s="284"/>
      <c r="H83" s="269"/>
      <c r="I83" s="269"/>
      <c r="J83" s="273"/>
      <c r="K83" s="269"/>
      <c r="L83" s="273"/>
      <c r="M83" s="269"/>
      <c r="N83" s="269"/>
      <c r="O83" s="269"/>
      <c r="P83" s="301"/>
      <c r="Q83" s="286"/>
      <c r="R83" s="300"/>
      <c r="S83" s="269"/>
      <c r="T83" s="153" t="s">
        <v>51</v>
      </c>
      <c r="U83" s="218">
        <f>IFERROR(VLOOKUP(T83,vstupy!$B$2:$C$12,2,FALSE),0)</f>
        <v>0</v>
      </c>
      <c r="V83" s="286"/>
      <c r="W83" s="280"/>
      <c r="X83" s="282"/>
      <c r="Y83" s="277"/>
      <c r="Z83" s="277"/>
      <c r="AA83" s="277"/>
      <c r="AB83" s="277"/>
      <c r="AC83" s="277"/>
      <c r="AD83" s="277"/>
      <c r="AE83" s="275"/>
      <c r="AF83" s="291"/>
      <c r="AG83" s="303"/>
      <c r="AH83" s="303"/>
      <c r="AI83" s="303"/>
      <c r="AJ83" s="303"/>
      <c r="AK83" s="303"/>
      <c r="AL83" s="303"/>
      <c r="AM83" s="314"/>
      <c r="AN83" s="307"/>
      <c r="AO83" s="307"/>
      <c r="AP83" s="307"/>
      <c r="AQ83" s="307"/>
      <c r="AR83" s="307"/>
      <c r="AS83" s="307"/>
      <c r="AT83" s="307"/>
      <c r="AU83" s="336"/>
      <c r="AV83" s="291"/>
      <c r="AW83" s="303"/>
      <c r="AX83" s="303"/>
      <c r="AY83" s="303"/>
      <c r="AZ83" s="303"/>
      <c r="BA83" s="303"/>
      <c r="BB83" s="303"/>
      <c r="BC83" s="314"/>
      <c r="BD83" s="291"/>
      <c r="BE83" s="303"/>
      <c r="BF83" s="303"/>
      <c r="BG83" s="303"/>
      <c r="BH83" s="303"/>
      <c r="BI83" s="303"/>
      <c r="BJ83" s="303"/>
      <c r="BK83" s="314"/>
      <c r="BL83" s="315"/>
      <c r="BM83" s="291"/>
      <c r="BN83" s="303"/>
      <c r="BO83" s="303"/>
      <c r="BP83" s="303"/>
      <c r="BQ83" s="303"/>
      <c r="BR83" s="303"/>
      <c r="BS83" s="303"/>
      <c r="BT83" s="314"/>
      <c r="BU83" s="291"/>
      <c r="BV83" s="307"/>
      <c r="BW83" s="307"/>
      <c r="BX83" s="307"/>
      <c r="BY83" s="307"/>
      <c r="BZ83" s="307"/>
      <c r="CA83" s="307"/>
      <c r="CB83" s="349"/>
      <c r="CC83" s="291"/>
      <c r="CD83" s="314"/>
    </row>
    <row r="84" spans="2:82" ht="12.6" customHeight="1" x14ac:dyDescent="0.2">
      <c r="B84" s="285">
        <v>26</v>
      </c>
      <c r="C84" s="270"/>
      <c r="D84" s="270"/>
      <c r="E84" s="270"/>
      <c r="F84" s="269" t="s">
        <v>177</v>
      </c>
      <c r="G84" s="284"/>
      <c r="H84" s="269"/>
      <c r="I84" s="269"/>
      <c r="J84" s="273">
        <f t="shared" ref="J84" si="1077">IF(I84="N",0,I84)</f>
        <v>0</v>
      </c>
      <c r="K84" s="269"/>
      <c r="L84" s="273">
        <f t="shared" si="591"/>
        <v>0</v>
      </c>
      <c r="M84" s="269" t="s">
        <v>177</v>
      </c>
      <c r="N84" s="269"/>
      <c r="O84" s="269"/>
      <c r="P84" s="301"/>
      <c r="Q84" s="286" t="s">
        <v>50</v>
      </c>
      <c r="R84" s="300">
        <f>VLOOKUP(Q84,vstupy!$B$17:$C$27,2,FALSE)</f>
        <v>0</v>
      </c>
      <c r="S84" s="269"/>
      <c r="T84" s="153" t="s">
        <v>51</v>
      </c>
      <c r="U84" s="218">
        <f>IFERROR(VLOOKUP(T84,vstupy!$B$2:$C$12,2,FALSE),0)</f>
        <v>0</v>
      </c>
      <c r="V84" s="286" t="s">
        <v>50</v>
      </c>
      <c r="W84" s="279">
        <f>VLOOKUP(V84,vstupy!$B$17:$C$27,2,FALSE)</f>
        <v>0</v>
      </c>
      <c r="X84" s="281" t="str">
        <f t="shared" ref="X84" si="1078">IFERROR(IF(J84=0,"N",N84/I84),0)</f>
        <v>N</v>
      </c>
      <c r="Y84" s="276">
        <f t="shared" ref="Y84" si="1079">N84</f>
        <v>0</v>
      </c>
      <c r="Z84" s="276" t="str">
        <f t="shared" ref="Z84" si="1080">IFERROR(IF(J84=0,"N",O84/I84),0)</f>
        <v>N</v>
      </c>
      <c r="AA84" s="276">
        <f t="shared" si="550"/>
        <v>0</v>
      </c>
      <c r="AB84" s="276">
        <f t="shared" ref="AB84" si="1081">P84*R84</f>
        <v>0</v>
      </c>
      <c r="AC84" s="276">
        <f t="shared" si="1038"/>
        <v>0</v>
      </c>
      <c r="AD84" s="278">
        <f t="shared" ref="AD84" si="1082">IF(S84&gt;0,IF(W84&gt;0,($G$6/160)*(S84/60)*W84,0),IF(W84&gt;0,($G$6/160)*((U84+U85+U86)/60)*W84,0))</f>
        <v>0</v>
      </c>
      <c r="AE84" s="274">
        <f t="shared" si="994"/>
        <v>0</v>
      </c>
      <c r="AF84" s="291">
        <f>IF($M84="In (zvyšuje náklady)",X84,0)</f>
        <v>0</v>
      </c>
      <c r="AG84" s="303">
        <f t="shared" ref="AG84:AM84" si="1083">IF($M84="In (zvyšuje náklady)",Y84,0)</f>
        <v>0</v>
      </c>
      <c r="AH84" s="303">
        <f t="shared" si="1083"/>
        <v>0</v>
      </c>
      <c r="AI84" s="303">
        <f t="shared" si="1083"/>
        <v>0</v>
      </c>
      <c r="AJ84" s="303">
        <f t="shared" si="1083"/>
        <v>0</v>
      </c>
      <c r="AK84" s="303">
        <f t="shared" si="1083"/>
        <v>0</v>
      </c>
      <c r="AL84" s="303">
        <f t="shared" si="1083"/>
        <v>0</v>
      </c>
      <c r="AM84" s="314">
        <f t="shared" si="1083"/>
        <v>0</v>
      </c>
      <c r="AN84" s="306" t="str">
        <f t="shared" ref="AN84" si="1084">IF($M84="In (zvyšuje náklady)",0,X84)</f>
        <v>N</v>
      </c>
      <c r="AO84" s="306">
        <f t="shared" ref="AO84" si="1085">IF($M84="In (zvyšuje náklady)",0,Y84)</f>
        <v>0</v>
      </c>
      <c r="AP84" s="306" t="str">
        <f t="shared" ref="AP84" si="1086">IF($M84="In (zvyšuje náklady)",0,Z84)</f>
        <v>N</v>
      </c>
      <c r="AQ84" s="306">
        <f t="shared" ref="AQ84" si="1087">IF($M84="In (zvyšuje náklady)",0,AA84)</f>
        <v>0</v>
      </c>
      <c r="AR84" s="306">
        <f t="shared" ref="AR84" si="1088">IF($M84="In (zvyšuje náklady)",0,AB84)</f>
        <v>0</v>
      </c>
      <c r="AS84" s="306">
        <f t="shared" ref="AS84" si="1089">IF($M84="In (zvyšuje náklady)",0,AC84)</f>
        <v>0</v>
      </c>
      <c r="AT84" s="306">
        <f t="shared" ref="AT84" si="1090">IF($M84="In (zvyšuje náklady)",0,AD84)</f>
        <v>0</v>
      </c>
      <c r="AU84" s="335">
        <f t="shared" ref="AU84" si="1091">IF($M84="In (zvyšuje náklady)",0,AE84)</f>
        <v>0</v>
      </c>
      <c r="AV84" s="291">
        <f t="shared" ref="AV84:BB84" si="1092">IF($L84&gt;0,AF84,0)</f>
        <v>0</v>
      </c>
      <c r="AW84" s="303">
        <f t="shared" ref="AW84:AY84" si="1093">IF($L84&gt;0,$L84*AV84,0)</f>
        <v>0</v>
      </c>
      <c r="AX84" s="303">
        <f t="shared" si="1092"/>
        <v>0</v>
      </c>
      <c r="AY84" s="303">
        <f t="shared" si="1093"/>
        <v>0</v>
      </c>
      <c r="AZ84" s="303">
        <f t="shared" si="1092"/>
        <v>0</v>
      </c>
      <c r="BA84" s="303">
        <f t="shared" ref="BA84" si="1094">IF($L84&gt;0,$L84*AZ84,0)</f>
        <v>0</v>
      </c>
      <c r="BB84" s="303">
        <f t="shared" si="1092"/>
        <v>0</v>
      </c>
      <c r="BC84" s="314">
        <f t="shared" ref="BC84" si="1095">IF($L84&gt;0,$L84*BB84,0)</f>
        <v>0</v>
      </c>
      <c r="BD84" s="291">
        <f t="shared" ref="BD84" si="1096">IF($L84&gt;0,AN84,0)</f>
        <v>0</v>
      </c>
      <c r="BE84" s="303">
        <f t="shared" ref="BE84" si="1097">IF($L84&gt;0,$L84*BD84,0)</f>
        <v>0</v>
      </c>
      <c r="BF84" s="303">
        <f t="shared" ref="BF84" si="1098">IF($L84&gt;0,AP84,0)</f>
        <v>0</v>
      </c>
      <c r="BG84" s="303">
        <f t="shared" ref="BG84" si="1099">IF($L84&gt;0,$L84*BF84,0)</f>
        <v>0</v>
      </c>
      <c r="BH84" s="303">
        <f t="shared" ref="BH84" si="1100">IF($L84&gt;0,AR84,0)</f>
        <v>0</v>
      </c>
      <c r="BI84" s="303">
        <f t="shared" ref="BI84" si="1101">IF($L84&gt;0,$L84*BH84,0)</f>
        <v>0</v>
      </c>
      <c r="BJ84" s="303">
        <f t="shared" ref="BJ84" si="1102">IF($L84&gt;0,AT84,0)</f>
        <v>0</v>
      </c>
      <c r="BK84" s="314">
        <f t="shared" ref="BK84" si="1103">IF($L84&gt;0,$L84*BJ84,0)</f>
        <v>0</v>
      </c>
      <c r="BL84" s="315">
        <f>IF(F84=vstupy!F$6,"1",0)</f>
        <v>0</v>
      </c>
      <c r="BM84" s="291">
        <f t="shared" ref="BM84" si="1104">IF($BL84="1",AF84,0)</f>
        <v>0</v>
      </c>
      <c r="BN84" s="303">
        <f t="shared" ref="BN84" si="1105">IF($BL84="1",AG84,0)</f>
        <v>0</v>
      </c>
      <c r="BO84" s="303">
        <f t="shared" ref="BO84" si="1106">IF($BL84="1",AH84,0)</f>
        <v>0</v>
      </c>
      <c r="BP84" s="303">
        <f t="shared" ref="BP84" si="1107">IF($BL84="1",AI84,0)</f>
        <v>0</v>
      </c>
      <c r="BQ84" s="303">
        <f t="shared" ref="BQ84" si="1108">IF($BL84="1",AJ84,0)</f>
        <v>0</v>
      </c>
      <c r="BR84" s="303">
        <f t="shared" ref="BR84" si="1109">IF($BL84="1",AK84,0)</f>
        <v>0</v>
      </c>
      <c r="BS84" s="303">
        <f t="shared" ref="BS84" si="1110">IF($BL84="1",AL84,0)</f>
        <v>0</v>
      </c>
      <c r="BT84" s="314">
        <f t="shared" ref="BT84" si="1111">IF($BL84="1",AM84,0)</f>
        <v>0</v>
      </c>
      <c r="BU84" s="291">
        <f t="shared" ref="BU84" si="1112">IF($BL84="1",AN84,0)</f>
        <v>0</v>
      </c>
      <c r="BV84" s="307">
        <f t="shared" ref="BV84" si="1113">IF($BL84="1",AO84,0)</f>
        <v>0</v>
      </c>
      <c r="BW84" s="307">
        <f t="shared" ref="BW84" si="1114">IF($BL84="1",AP84,0)</f>
        <v>0</v>
      </c>
      <c r="BX84" s="307">
        <f t="shared" ref="BX84" si="1115">IF($BL84="1",AQ84,0)</f>
        <v>0</v>
      </c>
      <c r="BY84" s="307">
        <f t="shared" ref="BY84" si="1116">IF($BL84="1",AR84,0)</f>
        <v>0</v>
      </c>
      <c r="BZ84" s="307">
        <f t="shared" ref="BZ84" si="1117">IF($BL84="1",AS84,0)</f>
        <v>0</v>
      </c>
      <c r="CA84" s="307">
        <f t="shared" ref="CA84" si="1118">IF($BL84="1",AT84,0)</f>
        <v>0</v>
      </c>
      <c r="CB84" s="349">
        <f t="shared" ref="CB84" si="1119">IF($BL84="1",AU84,0)</f>
        <v>0</v>
      </c>
      <c r="CC84" s="291">
        <f>IFERROR(IF($X84="N/A",Z84+AB84+AD84,X84+Z84+AB84+AD84),0)</f>
        <v>0</v>
      </c>
      <c r="CD84" s="314">
        <f>Y84+AA84+AC84+AE84</f>
        <v>0</v>
      </c>
    </row>
    <row r="85" spans="2:82" ht="12.6" customHeight="1" x14ac:dyDescent="0.2">
      <c r="B85" s="285"/>
      <c r="C85" s="270"/>
      <c r="D85" s="270"/>
      <c r="E85" s="270"/>
      <c r="F85" s="269"/>
      <c r="G85" s="284"/>
      <c r="H85" s="269"/>
      <c r="I85" s="269"/>
      <c r="J85" s="273"/>
      <c r="K85" s="269"/>
      <c r="L85" s="273"/>
      <c r="M85" s="269"/>
      <c r="N85" s="269"/>
      <c r="O85" s="269"/>
      <c r="P85" s="301"/>
      <c r="Q85" s="286"/>
      <c r="R85" s="300"/>
      <c r="S85" s="269"/>
      <c r="T85" s="153" t="s">
        <v>51</v>
      </c>
      <c r="U85" s="218">
        <f>IFERROR(VLOOKUP(T85,vstupy!$B$2:$C$12,2,FALSE),0)</f>
        <v>0</v>
      </c>
      <c r="V85" s="286"/>
      <c r="W85" s="280"/>
      <c r="X85" s="281"/>
      <c r="Y85" s="277"/>
      <c r="Z85" s="277"/>
      <c r="AA85" s="277"/>
      <c r="AB85" s="277"/>
      <c r="AC85" s="277"/>
      <c r="AD85" s="277"/>
      <c r="AE85" s="275"/>
      <c r="AF85" s="291"/>
      <c r="AG85" s="303"/>
      <c r="AH85" s="303"/>
      <c r="AI85" s="303"/>
      <c r="AJ85" s="303"/>
      <c r="AK85" s="303"/>
      <c r="AL85" s="303"/>
      <c r="AM85" s="314"/>
      <c r="AN85" s="307"/>
      <c r="AO85" s="307"/>
      <c r="AP85" s="307"/>
      <c r="AQ85" s="307"/>
      <c r="AR85" s="307"/>
      <c r="AS85" s="307"/>
      <c r="AT85" s="307"/>
      <c r="AU85" s="336"/>
      <c r="AV85" s="291"/>
      <c r="AW85" s="303"/>
      <c r="AX85" s="303"/>
      <c r="AY85" s="303"/>
      <c r="AZ85" s="303"/>
      <c r="BA85" s="303"/>
      <c r="BB85" s="303"/>
      <c r="BC85" s="314"/>
      <c r="BD85" s="291"/>
      <c r="BE85" s="303"/>
      <c r="BF85" s="303"/>
      <c r="BG85" s="303"/>
      <c r="BH85" s="303"/>
      <c r="BI85" s="303"/>
      <c r="BJ85" s="303"/>
      <c r="BK85" s="314"/>
      <c r="BL85" s="315"/>
      <c r="BM85" s="291"/>
      <c r="BN85" s="303"/>
      <c r="BO85" s="303"/>
      <c r="BP85" s="303"/>
      <c r="BQ85" s="303"/>
      <c r="BR85" s="303"/>
      <c r="BS85" s="303"/>
      <c r="BT85" s="314"/>
      <c r="BU85" s="291"/>
      <c r="BV85" s="307"/>
      <c r="BW85" s="307"/>
      <c r="BX85" s="307"/>
      <c r="BY85" s="307"/>
      <c r="BZ85" s="307"/>
      <c r="CA85" s="307"/>
      <c r="CB85" s="349"/>
      <c r="CC85" s="291"/>
      <c r="CD85" s="314"/>
    </row>
    <row r="86" spans="2:82" ht="12.6" customHeight="1" x14ac:dyDescent="0.2">
      <c r="B86" s="285"/>
      <c r="C86" s="270"/>
      <c r="D86" s="270"/>
      <c r="E86" s="270"/>
      <c r="F86" s="269"/>
      <c r="G86" s="284"/>
      <c r="H86" s="269"/>
      <c r="I86" s="269"/>
      <c r="J86" s="273"/>
      <c r="K86" s="269"/>
      <c r="L86" s="273"/>
      <c r="M86" s="269"/>
      <c r="N86" s="269"/>
      <c r="O86" s="269"/>
      <c r="P86" s="301"/>
      <c r="Q86" s="286"/>
      <c r="R86" s="300"/>
      <c r="S86" s="269"/>
      <c r="T86" s="153" t="s">
        <v>51</v>
      </c>
      <c r="U86" s="218">
        <f>IFERROR(VLOOKUP(T86,vstupy!$B$2:$C$12,2,FALSE),0)</f>
        <v>0</v>
      </c>
      <c r="V86" s="286"/>
      <c r="W86" s="280"/>
      <c r="X86" s="282"/>
      <c r="Y86" s="277"/>
      <c r="Z86" s="277"/>
      <c r="AA86" s="277"/>
      <c r="AB86" s="277"/>
      <c r="AC86" s="277"/>
      <c r="AD86" s="277"/>
      <c r="AE86" s="275"/>
      <c r="AF86" s="291"/>
      <c r="AG86" s="303"/>
      <c r="AH86" s="303"/>
      <c r="AI86" s="303"/>
      <c r="AJ86" s="303"/>
      <c r="AK86" s="303"/>
      <c r="AL86" s="303"/>
      <c r="AM86" s="314"/>
      <c r="AN86" s="307"/>
      <c r="AO86" s="307"/>
      <c r="AP86" s="307"/>
      <c r="AQ86" s="307"/>
      <c r="AR86" s="307"/>
      <c r="AS86" s="307"/>
      <c r="AT86" s="307"/>
      <c r="AU86" s="336"/>
      <c r="AV86" s="291"/>
      <c r="AW86" s="303"/>
      <c r="AX86" s="303"/>
      <c r="AY86" s="303"/>
      <c r="AZ86" s="303"/>
      <c r="BA86" s="303"/>
      <c r="BB86" s="303"/>
      <c r="BC86" s="314"/>
      <c r="BD86" s="291"/>
      <c r="BE86" s="303"/>
      <c r="BF86" s="303"/>
      <c r="BG86" s="303"/>
      <c r="BH86" s="303"/>
      <c r="BI86" s="303"/>
      <c r="BJ86" s="303"/>
      <c r="BK86" s="314"/>
      <c r="BL86" s="315"/>
      <c r="BM86" s="291"/>
      <c r="BN86" s="303"/>
      <c r="BO86" s="303"/>
      <c r="BP86" s="303"/>
      <c r="BQ86" s="303"/>
      <c r="BR86" s="303"/>
      <c r="BS86" s="303"/>
      <c r="BT86" s="314"/>
      <c r="BU86" s="291"/>
      <c r="BV86" s="307"/>
      <c r="BW86" s="307"/>
      <c r="BX86" s="307"/>
      <c r="BY86" s="307"/>
      <c r="BZ86" s="307"/>
      <c r="CA86" s="307"/>
      <c r="CB86" s="349"/>
      <c r="CC86" s="291"/>
      <c r="CD86" s="314"/>
    </row>
    <row r="87" spans="2:82" ht="12.6" customHeight="1" x14ac:dyDescent="0.2">
      <c r="B87" s="285">
        <v>27</v>
      </c>
      <c r="C87" s="270"/>
      <c r="D87" s="270"/>
      <c r="E87" s="270"/>
      <c r="F87" s="269" t="s">
        <v>177</v>
      </c>
      <c r="G87" s="284"/>
      <c r="H87" s="269"/>
      <c r="I87" s="269"/>
      <c r="J87" s="273">
        <f t="shared" ref="J87" si="1120">IF(I87="N",0,I87)</f>
        <v>0</v>
      </c>
      <c r="K87" s="269"/>
      <c r="L87" s="273">
        <f t="shared" ref="L87:L150" si="1121">IF(K87="N",0,K87)</f>
        <v>0</v>
      </c>
      <c r="M87" s="269" t="s">
        <v>177</v>
      </c>
      <c r="N87" s="269"/>
      <c r="O87" s="269"/>
      <c r="P87" s="301"/>
      <c r="Q87" s="286" t="s">
        <v>50</v>
      </c>
      <c r="R87" s="300">
        <f>VLOOKUP(Q87,vstupy!$B$17:$C$27,2,FALSE)</f>
        <v>0</v>
      </c>
      <c r="S87" s="269"/>
      <c r="T87" s="153" t="s">
        <v>51</v>
      </c>
      <c r="U87" s="218">
        <f>IFERROR(VLOOKUP(T87,vstupy!$B$2:$C$12,2,FALSE),0)</f>
        <v>0</v>
      </c>
      <c r="V87" s="286" t="s">
        <v>50</v>
      </c>
      <c r="W87" s="279">
        <f>VLOOKUP(V87,vstupy!$B$17:$C$27,2,FALSE)</f>
        <v>0</v>
      </c>
      <c r="X87" s="281" t="str">
        <f t="shared" ref="X87" si="1122">IFERROR(IF(J87=0,"N",N87/I87),0)</f>
        <v>N</v>
      </c>
      <c r="Y87" s="276">
        <f t="shared" ref="Y87" si="1123">N87</f>
        <v>0</v>
      </c>
      <c r="Z87" s="276" t="str">
        <f t="shared" ref="Z87" si="1124">IFERROR(IF(J87=0,"N",O87/I87),0)</f>
        <v>N</v>
      </c>
      <c r="AA87" s="276">
        <f t="shared" si="595"/>
        <v>0</v>
      </c>
      <c r="AB87" s="276">
        <f t="shared" ref="AB87" si="1125">P87*R87</f>
        <v>0</v>
      </c>
      <c r="AC87" s="276">
        <f t="shared" si="1038"/>
        <v>0</v>
      </c>
      <c r="AD87" s="278">
        <f t="shared" ref="AD87" si="1126">IF(S87&gt;0,IF(W87&gt;0,($G$6/160)*(S87/60)*W87,0),IF(W87&gt;0,($G$6/160)*((U87+U88+U89)/60)*W87,0))</f>
        <v>0</v>
      </c>
      <c r="AE87" s="274">
        <f t="shared" si="994"/>
        <v>0</v>
      </c>
      <c r="AF87" s="291">
        <f>IF($M87="In (zvyšuje náklady)",X87,0)</f>
        <v>0</v>
      </c>
      <c r="AG87" s="303">
        <f t="shared" ref="AG87:AM87" si="1127">IF($M87="In (zvyšuje náklady)",Y87,0)</f>
        <v>0</v>
      </c>
      <c r="AH87" s="303">
        <f t="shared" si="1127"/>
        <v>0</v>
      </c>
      <c r="AI87" s="303">
        <f t="shared" si="1127"/>
        <v>0</v>
      </c>
      <c r="AJ87" s="303">
        <f t="shared" si="1127"/>
        <v>0</v>
      </c>
      <c r="AK87" s="303">
        <f t="shared" si="1127"/>
        <v>0</v>
      </c>
      <c r="AL87" s="303">
        <f t="shared" si="1127"/>
        <v>0</v>
      </c>
      <c r="AM87" s="314">
        <f t="shared" si="1127"/>
        <v>0</v>
      </c>
      <c r="AN87" s="306" t="str">
        <f t="shared" ref="AN87" si="1128">IF($M87="In (zvyšuje náklady)",0,X87)</f>
        <v>N</v>
      </c>
      <c r="AO87" s="306">
        <f t="shared" ref="AO87" si="1129">IF($M87="In (zvyšuje náklady)",0,Y87)</f>
        <v>0</v>
      </c>
      <c r="AP87" s="306" t="str">
        <f t="shared" ref="AP87" si="1130">IF($M87="In (zvyšuje náklady)",0,Z87)</f>
        <v>N</v>
      </c>
      <c r="AQ87" s="306">
        <f t="shared" ref="AQ87" si="1131">IF($M87="In (zvyšuje náklady)",0,AA87)</f>
        <v>0</v>
      </c>
      <c r="AR87" s="306">
        <f t="shared" ref="AR87" si="1132">IF($M87="In (zvyšuje náklady)",0,AB87)</f>
        <v>0</v>
      </c>
      <c r="AS87" s="306">
        <f t="shared" ref="AS87" si="1133">IF($M87="In (zvyšuje náklady)",0,AC87)</f>
        <v>0</v>
      </c>
      <c r="AT87" s="306">
        <f t="shared" ref="AT87" si="1134">IF($M87="In (zvyšuje náklady)",0,AD87)</f>
        <v>0</v>
      </c>
      <c r="AU87" s="335">
        <f t="shared" ref="AU87" si="1135">IF($M87="In (zvyšuje náklady)",0,AE87)</f>
        <v>0</v>
      </c>
      <c r="AV87" s="291">
        <f t="shared" ref="AV87:BB87" si="1136">IF($L87&gt;0,AF87,0)</f>
        <v>0</v>
      </c>
      <c r="AW87" s="303">
        <f t="shared" ref="AW87:AY87" si="1137">IF($L87&gt;0,$L87*AV87,0)</f>
        <v>0</v>
      </c>
      <c r="AX87" s="303">
        <f t="shared" si="1136"/>
        <v>0</v>
      </c>
      <c r="AY87" s="303">
        <f t="shared" si="1137"/>
        <v>0</v>
      </c>
      <c r="AZ87" s="303">
        <f t="shared" si="1136"/>
        <v>0</v>
      </c>
      <c r="BA87" s="303">
        <f t="shared" ref="BA87" si="1138">IF($L87&gt;0,$L87*AZ87,0)</f>
        <v>0</v>
      </c>
      <c r="BB87" s="303">
        <f t="shared" si="1136"/>
        <v>0</v>
      </c>
      <c r="BC87" s="314">
        <f t="shared" ref="BC87" si="1139">IF($L87&gt;0,$L87*BB87,0)</f>
        <v>0</v>
      </c>
      <c r="BD87" s="291">
        <f t="shared" ref="BD87" si="1140">IF($L87&gt;0,AN87,0)</f>
        <v>0</v>
      </c>
      <c r="BE87" s="303">
        <f t="shared" ref="BE87" si="1141">IF($L87&gt;0,$L87*BD87,0)</f>
        <v>0</v>
      </c>
      <c r="BF87" s="303">
        <f t="shared" ref="BF87" si="1142">IF($L87&gt;0,AP87,0)</f>
        <v>0</v>
      </c>
      <c r="BG87" s="303">
        <f t="shared" ref="BG87" si="1143">IF($L87&gt;0,$L87*BF87,0)</f>
        <v>0</v>
      </c>
      <c r="BH87" s="303">
        <f t="shared" ref="BH87" si="1144">IF($L87&gt;0,AR87,0)</f>
        <v>0</v>
      </c>
      <c r="BI87" s="303">
        <f t="shared" ref="BI87" si="1145">IF($L87&gt;0,$L87*BH87,0)</f>
        <v>0</v>
      </c>
      <c r="BJ87" s="303">
        <f t="shared" ref="BJ87" si="1146">IF($L87&gt;0,AT87,0)</f>
        <v>0</v>
      </c>
      <c r="BK87" s="314">
        <f t="shared" ref="BK87" si="1147">IF($L87&gt;0,$L87*BJ87,0)</f>
        <v>0</v>
      </c>
      <c r="BL87" s="315">
        <f>IF(F87=vstupy!F$6,"1",0)</f>
        <v>0</v>
      </c>
      <c r="BM87" s="291">
        <f t="shared" ref="BM87" si="1148">IF($BL87="1",AF87,0)</f>
        <v>0</v>
      </c>
      <c r="BN87" s="303">
        <f t="shared" ref="BN87" si="1149">IF($BL87="1",AG87,0)</f>
        <v>0</v>
      </c>
      <c r="BO87" s="303">
        <f t="shared" ref="BO87" si="1150">IF($BL87="1",AH87,0)</f>
        <v>0</v>
      </c>
      <c r="BP87" s="303">
        <f t="shared" ref="BP87" si="1151">IF($BL87="1",AI87,0)</f>
        <v>0</v>
      </c>
      <c r="BQ87" s="303">
        <f t="shared" ref="BQ87" si="1152">IF($BL87="1",AJ87,0)</f>
        <v>0</v>
      </c>
      <c r="BR87" s="303">
        <f t="shared" ref="BR87" si="1153">IF($BL87="1",AK87,0)</f>
        <v>0</v>
      </c>
      <c r="BS87" s="303">
        <f t="shared" ref="BS87" si="1154">IF($BL87="1",AL87,0)</f>
        <v>0</v>
      </c>
      <c r="BT87" s="314">
        <f t="shared" ref="BT87" si="1155">IF($BL87="1",AM87,0)</f>
        <v>0</v>
      </c>
      <c r="BU87" s="291">
        <f t="shared" ref="BU87" si="1156">IF($BL87="1",AN87,0)</f>
        <v>0</v>
      </c>
      <c r="BV87" s="307">
        <f t="shared" ref="BV87" si="1157">IF($BL87="1",AO87,0)</f>
        <v>0</v>
      </c>
      <c r="BW87" s="307">
        <f t="shared" ref="BW87" si="1158">IF($BL87="1",AP87,0)</f>
        <v>0</v>
      </c>
      <c r="BX87" s="307">
        <f t="shared" ref="BX87" si="1159">IF($BL87="1",AQ87,0)</f>
        <v>0</v>
      </c>
      <c r="BY87" s="307">
        <f t="shared" ref="BY87" si="1160">IF($BL87="1",AR87,0)</f>
        <v>0</v>
      </c>
      <c r="BZ87" s="307">
        <f t="shared" ref="BZ87" si="1161">IF($BL87="1",AS87,0)</f>
        <v>0</v>
      </c>
      <c r="CA87" s="307">
        <f t="shared" ref="CA87" si="1162">IF($BL87="1",AT87,0)</f>
        <v>0</v>
      </c>
      <c r="CB87" s="349">
        <f t="shared" ref="CB87" si="1163">IF($BL87="1",AU87,0)</f>
        <v>0</v>
      </c>
      <c r="CC87" s="291">
        <f>IFERROR(IF($X87="N/A",Z87+AB87+AD87,X87+Z87+AB87+AD87),0)</f>
        <v>0</v>
      </c>
      <c r="CD87" s="314">
        <f>Y87+AA87+AC87+AE87</f>
        <v>0</v>
      </c>
    </row>
    <row r="88" spans="2:82" ht="12.6" customHeight="1" x14ac:dyDescent="0.2">
      <c r="B88" s="285"/>
      <c r="C88" s="270"/>
      <c r="D88" s="270"/>
      <c r="E88" s="270"/>
      <c r="F88" s="269"/>
      <c r="G88" s="284"/>
      <c r="H88" s="269"/>
      <c r="I88" s="269"/>
      <c r="J88" s="273"/>
      <c r="K88" s="269"/>
      <c r="L88" s="273"/>
      <c r="M88" s="269"/>
      <c r="N88" s="269"/>
      <c r="O88" s="269"/>
      <c r="P88" s="301"/>
      <c r="Q88" s="286"/>
      <c r="R88" s="300"/>
      <c r="S88" s="269"/>
      <c r="T88" s="153" t="s">
        <v>51</v>
      </c>
      <c r="U88" s="218">
        <f>IFERROR(VLOOKUP(T88,vstupy!$B$2:$C$12,2,FALSE),0)</f>
        <v>0</v>
      </c>
      <c r="V88" s="286"/>
      <c r="W88" s="280"/>
      <c r="X88" s="281"/>
      <c r="Y88" s="277"/>
      <c r="Z88" s="277"/>
      <c r="AA88" s="277"/>
      <c r="AB88" s="277"/>
      <c r="AC88" s="277"/>
      <c r="AD88" s="277"/>
      <c r="AE88" s="275"/>
      <c r="AF88" s="291"/>
      <c r="AG88" s="303"/>
      <c r="AH88" s="303"/>
      <c r="AI88" s="303"/>
      <c r="AJ88" s="303"/>
      <c r="AK88" s="303"/>
      <c r="AL88" s="303"/>
      <c r="AM88" s="314"/>
      <c r="AN88" s="307"/>
      <c r="AO88" s="307"/>
      <c r="AP88" s="307"/>
      <c r="AQ88" s="307"/>
      <c r="AR88" s="307"/>
      <c r="AS88" s="307"/>
      <c r="AT88" s="307"/>
      <c r="AU88" s="336"/>
      <c r="AV88" s="291"/>
      <c r="AW88" s="303"/>
      <c r="AX88" s="303"/>
      <c r="AY88" s="303"/>
      <c r="AZ88" s="303"/>
      <c r="BA88" s="303"/>
      <c r="BB88" s="303"/>
      <c r="BC88" s="314"/>
      <c r="BD88" s="291"/>
      <c r="BE88" s="303"/>
      <c r="BF88" s="303"/>
      <c r="BG88" s="303"/>
      <c r="BH88" s="303"/>
      <c r="BI88" s="303"/>
      <c r="BJ88" s="303"/>
      <c r="BK88" s="314"/>
      <c r="BL88" s="315"/>
      <c r="BM88" s="291"/>
      <c r="BN88" s="303"/>
      <c r="BO88" s="303"/>
      <c r="BP88" s="303"/>
      <c r="BQ88" s="303"/>
      <c r="BR88" s="303"/>
      <c r="BS88" s="303"/>
      <c r="BT88" s="314"/>
      <c r="BU88" s="291"/>
      <c r="BV88" s="307"/>
      <c r="BW88" s="307"/>
      <c r="BX88" s="307"/>
      <c r="BY88" s="307"/>
      <c r="BZ88" s="307"/>
      <c r="CA88" s="307"/>
      <c r="CB88" s="349"/>
      <c r="CC88" s="291"/>
      <c r="CD88" s="314"/>
    </row>
    <row r="89" spans="2:82" ht="12.6" customHeight="1" x14ac:dyDescent="0.2">
      <c r="B89" s="285"/>
      <c r="C89" s="270"/>
      <c r="D89" s="270"/>
      <c r="E89" s="270"/>
      <c r="F89" s="269"/>
      <c r="G89" s="284"/>
      <c r="H89" s="269"/>
      <c r="I89" s="269"/>
      <c r="J89" s="273"/>
      <c r="K89" s="269"/>
      <c r="L89" s="273"/>
      <c r="M89" s="269"/>
      <c r="N89" s="269"/>
      <c r="O89" s="269"/>
      <c r="P89" s="301"/>
      <c r="Q89" s="286"/>
      <c r="R89" s="300"/>
      <c r="S89" s="269"/>
      <c r="T89" s="153" t="s">
        <v>51</v>
      </c>
      <c r="U89" s="218">
        <f>IFERROR(VLOOKUP(T89,vstupy!$B$2:$C$12,2,FALSE),0)</f>
        <v>0</v>
      </c>
      <c r="V89" s="286"/>
      <c r="W89" s="280"/>
      <c r="X89" s="282"/>
      <c r="Y89" s="277"/>
      <c r="Z89" s="277"/>
      <c r="AA89" s="277"/>
      <c r="AB89" s="277"/>
      <c r="AC89" s="277"/>
      <c r="AD89" s="277"/>
      <c r="AE89" s="275"/>
      <c r="AF89" s="291"/>
      <c r="AG89" s="303"/>
      <c r="AH89" s="303"/>
      <c r="AI89" s="303"/>
      <c r="AJ89" s="303"/>
      <c r="AK89" s="303"/>
      <c r="AL89" s="303"/>
      <c r="AM89" s="314"/>
      <c r="AN89" s="307"/>
      <c r="AO89" s="307"/>
      <c r="AP89" s="307"/>
      <c r="AQ89" s="307"/>
      <c r="AR89" s="307"/>
      <c r="AS89" s="307"/>
      <c r="AT89" s="307"/>
      <c r="AU89" s="336"/>
      <c r="AV89" s="291"/>
      <c r="AW89" s="303"/>
      <c r="AX89" s="303"/>
      <c r="AY89" s="303"/>
      <c r="AZ89" s="303"/>
      <c r="BA89" s="303"/>
      <c r="BB89" s="303"/>
      <c r="BC89" s="314"/>
      <c r="BD89" s="291"/>
      <c r="BE89" s="303"/>
      <c r="BF89" s="303"/>
      <c r="BG89" s="303"/>
      <c r="BH89" s="303"/>
      <c r="BI89" s="303"/>
      <c r="BJ89" s="303"/>
      <c r="BK89" s="314"/>
      <c r="BL89" s="315"/>
      <c r="BM89" s="291"/>
      <c r="BN89" s="303"/>
      <c r="BO89" s="303"/>
      <c r="BP89" s="303"/>
      <c r="BQ89" s="303"/>
      <c r="BR89" s="303"/>
      <c r="BS89" s="303"/>
      <c r="BT89" s="314"/>
      <c r="BU89" s="291"/>
      <c r="BV89" s="307"/>
      <c r="BW89" s="307"/>
      <c r="BX89" s="307"/>
      <c r="BY89" s="307"/>
      <c r="BZ89" s="307"/>
      <c r="CA89" s="307"/>
      <c r="CB89" s="349"/>
      <c r="CC89" s="291"/>
      <c r="CD89" s="314"/>
    </row>
    <row r="90" spans="2:82" ht="12.6" customHeight="1" x14ac:dyDescent="0.2">
      <c r="B90" s="285">
        <v>28</v>
      </c>
      <c r="C90" s="270"/>
      <c r="D90" s="270"/>
      <c r="E90" s="270"/>
      <c r="F90" s="269" t="s">
        <v>177</v>
      </c>
      <c r="G90" s="284"/>
      <c r="H90" s="269"/>
      <c r="I90" s="269"/>
      <c r="J90" s="273">
        <f t="shared" ref="J90" si="1164">IF(I90="N",0,I90)</f>
        <v>0</v>
      </c>
      <c r="K90" s="269"/>
      <c r="L90" s="273">
        <f t="shared" si="1121"/>
        <v>0</v>
      </c>
      <c r="M90" s="269" t="s">
        <v>177</v>
      </c>
      <c r="N90" s="269"/>
      <c r="O90" s="269"/>
      <c r="P90" s="301"/>
      <c r="Q90" s="286" t="s">
        <v>50</v>
      </c>
      <c r="R90" s="300">
        <f>VLOOKUP(Q90,vstupy!$B$17:$C$27,2,FALSE)</f>
        <v>0</v>
      </c>
      <c r="S90" s="269"/>
      <c r="T90" s="153" t="s">
        <v>51</v>
      </c>
      <c r="U90" s="218">
        <f>IFERROR(VLOOKUP(T90,vstupy!$B$2:$C$12,2,FALSE),0)</f>
        <v>0</v>
      </c>
      <c r="V90" s="286" t="s">
        <v>50</v>
      </c>
      <c r="W90" s="279">
        <f>VLOOKUP(V90,vstupy!$B$17:$C$27,2,FALSE)</f>
        <v>0</v>
      </c>
      <c r="X90" s="281" t="str">
        <f t="shared" ref="X90" si="1165">IFERROR(IF(J90=0,"N",N90/I90),0)</f>
        <v>N</v>
      </c>
      <c r="Y90" s="276">
        <f t="shared" ref="Y90" si="1166">N90</f>
        <v>0</v>
      </c>
      <c r="Z90" s="276" t="str">
        <f t="shared" ref="Z90" si="1167">IFERROR(IF(J90=0,"N",O90/I90),0)</f>
        <v>N</v>
      </c>
      <c r="AA90" s="276">
        <f t="shared" si="639"/>
        <v>0</v>
      </c>
      <c r="AB90" s="276">
        <f t="shared" ref="AB90" si="1168">P90*R90</f>
        <v>0</v>
      </c>
      <c r="AC90" s="276">
        <f t="shared" si="1038"/>
        <v>0</v>
      </c>
      <c r="AD90" s="278">
        <f t="shared" ref="AD90" si="1169">IF(S90&gt;0,IF(W90&gt;0,($G$6/160)*(S90/60)*W90,0),IF(W90&gt;0,($G$6/160)*((U90+U91+U92)/60)*W90,0))</f>
        <v>0</v>
      </c>
      <c r="AE90" s="274">
        <f t="shared" si="994"/>
        <v>0</v>
      </c>
      <c r="AF90" s="291">
        <f>IF($M90="In (zvyšuje náklady)",X90,0)</f>
        <v>0</v>
      </c>
      <c r="AG90" s="303">
        <f t="shared" ref="AG90:AM90" si="1170">IF($M90="In (zvyšuje náklady)",Y90,0)</f>
        <v>0</v>
      </c>
      <c r="AH90" s="303">
        <f t="shared" si="1170"/>
        <v>0</v>
      </c>
      <c r="AI90" s="303">
        <f t="shared" si="1170"/>
        <v>0</v>
      </c>
      <c r="AJ90" s="303">
        <f t="shared" si="1170"/>
        <v>0</v>
      </c>
      <c r="AK90" s="303">
        <f t="shared" si="1170"/>
        <v>0</v>
      </c>
      <c r="AL90" s="303">
        <f t="shared" si="1170"/>
        <v>0</v>
      </c>
      <c r="AM90" s="314">
        <f t="shared" si="1170"/>
        <v>0</v>
      </c>
      <c r="AN90" s="306" t="str">
        <f t="shared" ref="AN90" si="1171">IF($M90="In (zvyšuje náklady)",0,X90)</f>
        <v>N</v>
      </c>
      <c r="AO90" s="306">
        <f t="shared" ref="AO90" si="1172">IF($M90="In (zvyšuje náklady)",0,Y90)</f>
        <v>0</v>
      </c>
      <c r="AP90" s="306" t="str">
        <f t="shared" ref="AP90" si="1173">IF($M90="In (zvyšuje náklady)",0,Z90)</f>
        <v>N</v>
      </c>
      <c r="AQ90" s="306">
        <f t="shared" ref="AQ90" si="1174">IF($M90="In (zvyšuje náklady)",0,AA90)</f>
        <v>0</v>
      </c>
      <c r="AR90" s="306">
        <f t="shared" ref="AR90" si="1175">IF($M90="In (zvyšuje náklady)",0,AB90)</f>
        <v>0</v>
      </c>
      <c r="AS90" s="306">
        <f t="shared" ref="AS90" si="1176">IF($M90="In (zvyšuje náklady)",0,AC90)</f>
        <v>0</v>
      </c>
      <c r="AT90" s="306">
        <f t="shared" ref="AT90" si="1177">IF($M90="In (zvyšuje náklady)",0,AD90)</f>
        <v>0</v>
      </c>
      <c r="AU90" s="335">
        <f t="shared" ref="AU90" si="1178">IF($M90="In (zvyšuje náklady)",0,AE90)</f>
        <v>0</v>
      </c>
      <c r="AV90" s="291">
        <f t="shared" ref="AV90:BB90" si="1179">IF($L90&gt;0,AF90,0)</f>
        <v>0</v>
      </c>
      <c r="AW90" s="303">
        <f t="shared" ref="AW90:AY90" si="1180">IF($L90&gt;0,$L90*AV90,0)</f>
        <v>0</v>
      </c>
      <c r="AX90" s="303">
        <f t="shared" si="1179"/>
        <v>0</v>
      </c>
      <c r="AY90" s="303">
        <f t="shared" si="1180"/>
        <v>0</v>
      </c>
      <c r="AZ90" s="303">
        <f t="shared" si="1179"/>
        <v>0</v>
      </c>
      <c r="BA90" s="303">
        <f t="shared" ref="BA90" si="1181">IF($L90&gt;0,$L90*AZ90,0)</f>
        <v>0</v>
      </c>
      <c r="BB90" s="303">
        <f t="shared" si="1179"/>
        <v>0</v>
      </c>
      <c r="BC90" s="314">
        <f t="shared" ref="BC90" si="1182">IF($L90&gt;0,$L90*BB90,0)</f>
        <v>0</v>
      </c>
      <c r="BD90" s="291">
        <f t="shared" ref="BD90" si="1183">IF($L90&gt;0,AN90,0)</f>
        <v>0</v>
      </c>
      <c r="BE90" s="303">
        <f t="shared" ref="BE90" si="1184">IF($L90&gt;0,$L90*BD90,0)</f>
        <v>0</v>
      </c>
      <c r="BF90" s="303">
        <f t="shared" ref="BF90" si="1185">IF($L90&gt;0,AP90,0)</f>
        <v>0</v>
      </c>
      <c r="BG90" s="303">
        <f t="shared" ref="BG90" si="1186">IF($L90&gt;0,$L90*BF90,0)</f>
        <v>0</v>
      </c>
      <c r="BH90" s="303">
        <f t="shared" ref="BH90" si="1187">IF($L90&gt;0,AR90,0)</f>
        <v>0</v>
      </c>
      <c r="BI90" s="303">
        <f t="shared" ref="BI90" si="1188">IF($L90&gt;0,$L90*BH90,0)</f>
        <v>0</v>
      </c>
      <c r="BJ90" s="303">
        <f t="shared" ref="BJ90" si="1189">IF($L90&gt;0,AT90,0)</f>
        <v>0</v>
      </c>
      <c r="BK90" s="314">
        <f t="shared" ref="BK90" si="1190">IF($L90&gt;0,$L90*BJ90,0)</f>
        <v>0</v>
      </c>
      <c r="BL90" s="315">
        <f>IF(F90=vstupy!F$6,"1",0)</f>
        <v>0</v>
      </c>
      <c r="BM90" s="291">
        <f t="shared" ref="BM90" si="1191">IF($BL90="1",AF90,0)</f>
        <v>0</v>
      </c>
      <c r="BN90" s="303">
        <f t="shared" ref="BN90" si="1192">IF($BL90="1",AG90,0)</f>
        <v>0</v>
      </c>
      <c r="BO90" s="303">
        <f t="shared" ref="BO90" si="1193">IF($BL90="1",AH90,0)</f>
        <v>0</v>
      </c>
      <c r="BP90" s="303">
        <f t="shared" ref="BP90" si="1194">IF($BL90="1",AI90,0)</f>
        <v>0</v>
      </c>
      <c r="BQ90" s="303">
        <f t="shared" ref="BQ90" si="1195">IF($BL90="1",AJ90,0)</f>
        <v>0</v>
      </c>
      <c r="BR90" s="303">
        <f t="shared" ref="BR90" si="1196">IF($BL90="1",AK90,0)</f>
        <v>0</v>
      </c>
      <c r="BS90" s="303">
        <f t="shared" ref="BS90" si="1197">IF($BL90="1",AL90,0)</f>
        <v>0</v>
      </c>
      <c r="BT90" s="314">
        <f t="shared" ref="BT90" si="1198">IF($BL90="1",AM90,0)</f>
        <v>0</v>
      </c>
      <c r="BU90" s="291">
        <f t="shared" ref="BU90" si="1199">IF($BL90="1",AN90,0)</f>
        <v>0</v>
      </c>
      <c r="BV90" s="307">
        <f t="shared" ref="BV90" si="1200">IF($BL90="1",AO90,0)</f>
        <v>0</v>
      </c>
      <c r="BW90" s="307">
        <f t="shared" ref="BW90" si="1201">IF($BL90="1",AP90,0)</f>
        <v>0</v>
      </c>
      <c r="BX90" s="307">
        <f t="shared" ref="BX90" si="1202">IF($BL90="1",AQ90,0)</f>
        <v>0</v>
      </c>
      <c r="BY90" s="307">
        <f t="shared" ref="BY90" si="1203">IF($BL90="1",AR90,0)</f>
        <v>0</v>
      </c>
      <c r="BZ90" s="307">
        <f t="shared" ref="BZ90" si="1204">IF($BL90="1",AS90,0)</f>
        <v>0</v>
      </c>
      <c r="CA90" s="307">
        <f t="shared" ref="CA90" si="1205">IF($BL90="1",AT90,0)</f>
        <v>0</v>
      </c>
      <c r="CB90" s="349">
        <f t="shared" ref="CB90" si="1206">IF($BL90="1",AU90,0)</f>
        <v>0</v>
      </c>
      <c r="CC90" s="291">
        <f>IFERROR(IF($X90="N/A",Z90+AB90+AD90,X90+Z90+AB90+AD90),0)</f>
        <v>0</v>
      </c>
      <c r="CD90" s="314">
        <f>Y90+AA90+AC90+AE90</f>
        <v>0</v>
      </c>
    </row>
    <row r="91" spans="2:82" ht="12.6" customHeight="1" x14ac:dyDescent="0.2">
      <c r="B91" s="285"/>
      <c r="C91" s="270"/>
      <c r="D91" s="270"/>
      <c r="E91" s="270"/>
      <c r="F91" s="269"/>
      <c r="G91" s="284"/>
      <c r="H91" s="269"/>
      <c r="I91" s="269"/>
      <c r="J91" s="273"/>
      <c r="K91" s="269"/>
      <c r="L91" s="273"/>
      <c r="M91" s="269"/>
      <c r="N91" s="269"/>
      <c r="O91" s="269"/>
      <c r="P91" s="301"/>
      <c r="Q91" s="286"/>
      <c r="R91" s="300"/>
      <c r="S91" s="269"/>
      <c r="T91" s="153" t="s">
        <v>51</v>
      </c>
      <c r="U91" s="218">
        <f>IFERROR(VLOOKUP(T91,vstupy!$B$2:$C$12,2,FALSE),0)</f>
        <v>0</v>
      </c>
      <c r="V91" s="286"/>
      <c r="W91" s="280"/>
      <c r="X91" s="281"/>
      <c r="Y91" s="277"/>
      <c r="Z91" s="277"/>
      <c r="AA91" s="277"/>
      <c r="AB91" s="277"/>
      <c r="AC91" s="277"/>
      <c r="AD91" s="277"/>
      <c r="AE91" s="275"/>
      <c r="AF91" s="291"/>
      <c r="AG91" s="303"/>
      <c r="AH91" s="303"/>
      <c r="AI91" s="303"/>
      <c r="AJ91" s="303"/>
      <c r="AK91" s="303"/>
      <c r="AL91" s="303"/>
      <c r="AM91" s="314"/>
      <c r="AN91" s="307"/>
      <c r="AO91" s="307"/>
      <c r="AP91" s="307"/>
      <c r="AQ91" s="307"/>
      <c r="AR91" s="307"/>
      <c r="AS91" s="307"/>
      <c r="AT91" s="307"/>
      <c r="AU91" s="336"/>
      <c r="AV91" s="291"/>
      <c r="AW91" s="303"/>
      <c r="AX91" s="303"/>
      <c r="AY91" s="303"/>
      <c r="AZ91" s="303"/>
      <c r="BA91" s="303"/>
      <c r="BB91" s="303"/>
      <c r="BC91" s="314"/>
      <c r="BD91" s="291"/>
      <c r="BE91" s="303"/>
      <c r="BF91" s="303"/>
      <c r="BG91" s="303"/>
      <c r="BH91" s="303"/>
      <c r="BI91" s="303"/>
      <c r="BJ91" s="303"/>
      <c r="BK91" s="314"/>
      <c r="BL91" s="315"/>
      <c r="BM91" s="291"/>
      <c r="BN91" s="303"/>
      <c r="BO91" s="303"/>
      <c r="BP91" s="303"/>
      <c r="BQ91" s="303"/>
      <c r="BR91" s="303"/>
      <c r="BS91" s="303"/>
      <c r="BT91" s="314"/>
      <c r="BU91" s="291"/>
      <c r="BV91" s="307"/>
      <c r="BW91" s="307"/>
      <c r="BX91" s="307"/>
      <c r="BY91" s="307"/>
      <c r="BZ91" s="307"/>
      <c r="CA91" s="307"/>
      <c r="CB91" s="349"/>
      <c r="CC91" s="291"/>
      <c r="CD91" s="314"/>
    </row>
    <row r="92" spans="2:82" ht="12.6" customHeight="1" x14ac:dyDescent="0.2">
      <c r="B92" s="285"/>
      <c r="C92" s="270"/>
      <c r="D92" s="270"/>
      <c r="E92" s="270"/>
      <c r="F92" s="269"/>
      <c r="G92" s="284"/>
      <c r="H92" s="269"/>
      <c r="I92" s="269"/>
      <c r="J92" s="273"/>
      <c r="K92" s="269"/>
      <c r="L92" s="273"/>
      <c r="M92" s="269"/>
      <c r="N92" s="269"/>
      <c r="O92" s="269"/>
      <c r="P92" s="301"/>
      <c r="Q92" s="286"/>
      <c r="R92" s="300"/>
      <c r="S92" s="269"/>
      <c r="T92" s="153" t="s">
        <v>51</v>
      </c>
      <c r="U92" s="218">
        <f>IFERROR(VLOOKUP(T92,vstupy!$B$2:$C$12,2,FALSE),0)</f>
        <v>0</v>
      </c>
      <c r="V92" s="286"/>
      <c r="W92" s="280"/>
      <c r="X92" s="282"/>
      <c r="Y92" s="277"/>
      <c r="Z92" s="277"/>
      <c r="AA92" s="277"/>
      <c r="AB92" s="277"/>
      <c r="AC92" s="277"/>
      <c r="AD92" s="277"/>
      <c r="AE92" s="275"/>
      <c r="AF92" s="291"/>
      <c r="AG92" s="303"/>
      <c r="AH92" s="303"/>
      <c r="AI92" s="303"/>
      <c r="AJ92" s="303"/>
      <c r="AK92" s="303"/>
      <c r="AL92" s="303"/>
      <c r="AM92" s="314"/>
      <c r="AN92" s="307"/>
      <c r="AO92" s="307"/>
      <c r="AP92" s="307"/>
      <c r="AQ92" s="307"/>
      <c r="AR92" s="307"/>
      <c r="AS92" s="307"/>
      <c r="AT92" s="307"/>
      <c r="AU92" s="336"/>
      <c r="AV92" s="291"/>
      <c r="AW92" s="303"/>
      <c r="AX92" s="303"/>
      <c r="AY92" s="303"/>
      <c r="AZ92" s="303"/>
      <c r="BA92" s="303"/>
      <c r="BB92" s="303"/>
      <c r="BC92" s="314"/>
      <c r="BD92" s="291"/>
      <c r="BE92" s="303"/>
      <c r="BF92" s="303"/>
      <c r="BG92" s="303"/>
      <c r="BH92" s="303"/>
      <c r="BI92" s="303"/>
      <c r="BJ92" s="303"/>
      <c r="BK92" s="314"/>
      <c r="BL92" s="315"/>
      <c r="BM92" s="291"/>
      <c r="BN92" s="303"/>
      <c r="BO92" s="303"/>
      <c r="BP92" s="303"/>
      <c r="BQ92" s="303"/>
      <c r="BR92" s="303"/>
      <c r="BS92" s="303"/>
      <c r="BT92" s="314"/>
      <c r="BU92" s="291"/>
      <c r="BV92" s="307"/>
      <c r="BW92" s="307"/>
      <c r="BX92" s="307"/>
      <c r="BY92" s="307"/>
      <c r="BZ92" s="307"/>
      <c r="CA92" s="307"/>
      <c r="CB92" s="349"/>
      <c r="CC92" s="291"/>
      <c r="CD92" s="314"/>
    </row>
    <row r="93" spans="2:82" ht="12.6" customHeight="1" x14ac:dyDescent="0.2">
      <c r="B93" s="285">
        <v>29</v>
      </c>
      <c r="C93" s="270"/>
      <c r="D93" s="270"/>
      <c r="E93" s="270"/>
      <c r="F93" s="269" t="s">
        <v>177</v>
      </c>
      <c r="G93" s="284"/>
      <c r="H93" s="269"/>
      <c r="I93" s="269"/>
      <c r="J93" s="273">
        <f t="shared" ref="J93" si="1207">IF(I93="N",0,I93)</f>
        <v>0</v>
      </c>
      <c r="K93" s="269"/>
      <c r="L93" s="273">
        <f t="shared" si="1121"/>
        <v>0</v>
      </c>
      <c r="M93" s="269" t="s">
        <v>177</v>
      </c>
      <c r="N93" s="269"/>
      <c r="O93" s="269"/>
      <c r="P93" s="301"/>
      <c r="Q93" s="286" t="s">
        <v>50</v>
      </c>
      <c r="R93" s="300">
        <f>VLOOKUP(Q93,vstupy!$B$17:$C$27,2,FALSE)</f>
        <v>0</v>
      </c>
      <c r="S93" s="269"/>
      <c r="T93" s="153" t="s">
        <v>51</v>
      </c>
      <c r="U93" s="218">
        <f>IFERROR(VLOOKUP(T93,vstupy!$B$2:$C$12,2,FALSE),0)</f>
        <v>0</v>
      </c>
      <c r="V93" s="286" t="s">
        <v>50</v>
      </c>
      <c r="W93" s="279">
        <f>VLOOKUP(V93,vstupy!$B$17:$C$27,2,FALSE)</f>
        <v>0</v>
      </c>
      <c r="X93" s="281" t="str">
        <f t="shared" ref="X93" si="1208">IFERROR(IF(J93=0,"N",N93/I93),0)</f>
        <v>N</v>
      </c>
      <c r="Y93" s="276">
        <f t="shared" ref="Y93" si="1209">N93</f>
        <v>0</v>
      </c>
      <c r="Z93" s="276" t="str">
        <f t="shared" ref="Z93" si="1210">IFERROR(IF(J93=0,"N",O93/I93),0)</f>
        <v>N</v>
      </c>
      <c r="AA93" s="276">
        <f t="shared" si="683"/>
        <v>0</v>
      </c>
      <c r="AB93" s="276">
        <f t="shared" ref="AB93" si="1211">P93*R93</f>
        <v>0</v>
      </c>
      <c r="AC93" s="276">
        <f t="shared" si="1038"/>
        <v>0</v>
      </c>
      <c r="AD93" s="278">
        <f t="shared" ref="AD93" si="1212">IF(S93&gt;0,IF(W93&gt;0,($G$6/160)*(S93/60)*W93,0),IF(W93&gt;0,($G$6/160)*((U93+U94+U95)/60)*W93,0))</f>
        <v>0</v>
      </c>
      <c r="AE93" s="274">
        <f t="shared" si="994"/>
        <v>0</v>
      </c>
      <c r="AF93" s="291">
        <f>IF($M93="In (zvyšuje náklady)",X93,0)</f>
        <v>0</v>
      </c>
      <c r="AG93" s="303">
        <f t="shared" ref="AG93:AM93" si="1213">IF($M93="In (zvyšuje náklady)",Y93,0)</f>
        <v>0</v>
      </c>
      <c r="AH93" s="303">
        <f t="shared" si="1213"/>
        <v>0</v>
      </c>
      <c r="AI93" s="303">
        <f t="shared" si="1213"/>
        <v>0</v>
      </c>
      <c r="AJ93" s="303">
        <f t="shared" si="1213"/>
        <v>0</v>
      </c>
      <c r="AK93" s="303">
        <f t="shared" si="1213"/>
        <v>0</v>
      </c>
      <c r="AL93" s="303">
        <f t="shared" si="1213"/>
        <v>0</v>
      </c>
      <c r="AM93" s="314">
        <f t="shared" si="1213"/>
        <v>0</v>
      </c>
      <c r="AN93" s="306" t="str">
        <f t="shared" ref="AN93" si="1214">IF($M93="In (zvyšuje náklady)",0,X93)</f>
        <v>N</v>
      </c>
      <c r="AO93" s="306">
        <f t="shared" ref="AO93" si="1215">IF($M93="In (zvyšuje náklady)",0,Y93)</f>
        <v>0</v>
      </c>
      <c r="AP93" s="306" t="str">
        <f t="shared" ref="AP93" si="1216">IF($M93="In (zvyšuje náklady)",0,Z93)</f>
        <v>N</v>
      </c>
      <c r="AQ93" s="306">
        <f t="shared" ref="AQ93" si="1217">IF($M93="In (zvyšuje náklady)",0,AA93)</f>
        <v>0</v>
      </c>
      <c r="AR93" s="306">
        <f t="shared" ref="AR93" si="1218">IF($M93="In (zvyšuje náklady)",0,AB93)</f>
        <v>0</v>
      </c>
      <c r="AS93" s="306">
        <f t="shared" ref="AS93" si="1219">IF($M93="In (zvyšuje náklady)",0,AC93)</f>
        <v>0</v>
      </c>
      <c r="AT93" s="306">
        <f t="shared" ref="AT93" si="1220">IF($M93="In (zvyšuje náklady)",0,AD93)</f>
        <v>0</v>
      </c>
      <c r="AU93" s="335">
        <f t="shared" ref="AU93" si="1221">IF($M93="In (zvyšuje náklady)",0,AE93)</f>
        <v>0</v>
      </c>
      <c r="AV93" s="291">
        <f t="shared" ref="AV93:BB93" si="1222">IF($L93&gt;0,AF93,0)</f>
        <v>0</v>
      </c>
      <c r="AW93" s="303">
        <f t="shared" ref="AW93:AY93" si="1223">IF($L93&gt;0,$L93*AV93,0)</f>
        <v>0</v>
      </c>
      <c r="AX93" s="303">
        <f t="shared" si="1222"/>
        <v>0</v>
      </c>
      <c r="AY93" s="303">
        <f t="shared" si="1223"/>
        <v>0</v>
      </c>
      <c r="AZ93" s="303">
        <f t="shared" si="1222"/>
        <v>0</v>
      </c>
      <c r="BA93" s="303">
        <f t="shared" ref="BA93" si="1224">IF($L93&gt;0,$L93*AZ93,0)</f>
        <v>0</v>
      </c>
      <c r="BB93" s="303">
        <f t="shared" si="1222"/>
        <v>0</v>
      </c>
      <c r="BC93" s="314">
        <f t="shared" ref="BC93" si="1225">IF($L93&gt;0,$L93*BB93,0)</f>
        <v>0</v>
      </c>
      <c r="BD93" s="291">
        <f t="shared" ref="BD93" si="1226">IF($L93&gt;0,AN93,0)</f>
        <v>0</v>
      </c>
      <c r="BE93" s="303">
        <f t="shared" ref="BE93" si="1227">IF($L93&gt;0,$L93*BD93,0)</f>
        <v>0</v>
      </c>
      <c r="BF93" s="303">
        <f t="shared" ref="BF93" si="1228">IF($L93&gt;0,AP93,0)</f>
        <v>0</v>
      </c>
      <c r="BG93" s="303">
        <f t="shared" ref="BG93" si="1229">IF($L93&gt;0,$L93*BF93,0)</f>
        <v>0</v>
      </c>
      <c r="BH93" s="303">
        <f t="shared" ref="BH93" si="1230">IF($L93&gt;0,AR93,0)</f>
        <v>0</v>
      </c>
      <c r="BI93" s="303">
        <f t="shared" ref="BI93" si="1231">IF($L93&gt;0,$L93*BH93,0)</f>
        <v>0</v>
      </c>
      <c r="BJ93" s="303">
        <f t="shared" ref="BJ93" si="1232">IF($L93&gt;0,AT93,0)</f>
        <v>0</v>
      </c>
      <c r="BK93" s="314">
        <f t="shared" ref="BK93" si="1233">IF($L93&gt;0,$L93*BJ93,0)</f>
        <v>0</v>
      </c>
      <c r="BL93" s="315">
        <f>IF(F93=vstupy!F$6,"1",0)</f>
        <v>0</v>
      </c>
      <c r="BM93" s="291">
        <f t="shared" ref="BM93" si="1234">IF($BL93="1",AF93,0)</f>
        <v>0</v>
      </c>
      <c r="BN93" s="303">
        <f t="shared" ref="BN93" si="1235">IF($BL93="1",AG93,0)</f>
        <v>0</v>
      </c>
      <c r="BO93" s="303">
        <f t="shared" ref="BO93" si="1236">IF($BL93="1",AH93,0)</f>
        <v>0</v>
      </c>
      <c r="BP93" s="303">
        <f t="shared" ref="BP93" si="1237">IF($BL93="1",AI93,0)</f>
        <v>0</v>
      </c>
      <c r="BQ93" s="303">
        <f t="shared" ref="BQ93" si="1238">IF($BL93="1",AJ93,0)</f>
        <v>0</v>
      </c>
      <c r="BR93" s="303">
        <f t="shared" ref="BR93" si="1239">IF($BL93="1",AK93,0)</f>
        <v>0</v>
      </c>
      <c r="BS93" s="303">
        <f t="shared" ref="BS93" si="1240">IF($BL93="1",AL93,0)</f>
        <v>0</v>
      </c>
      <c r="BT93" s="314">
        <f t="shared" ref="BT93" si="1241">IF($BL93="1",AM93,0)</f>
        <v>0</v>
      </c>
      <c r="BU93" s="291">
        <f t="shared" ref="BU93" si="1242">IF($BL93="1",AN93,0)</f>
        <v>0</v>
      </c>
      <c r="BV93" s="307">
        <f t="shared" ref="BV93" si="1243">IF($BL93="1",AO93,0)</f>
        <v>0</v>
      </c>
      <c r="BW93" s="307">
        <f t="shared" ref="BW93" si="1244">IF($BL93="1",AP93,0)</f>
        <v>0</v>
      </c>
      <c r="BX93" s="307">
        <f t="shared" ref="BX93" si="1245">IF($BL93="1",AQ93,0)</f>
        <v>0</v>
      </c>
      <c r="BY93" s="307">
        <f t="shared" ref="BY93" si="1246">IF($BL93="1",AR93,0)</f>
        <v>0</v>
      </c>
      <c r="BZ93" s="307">
        <f t="shared" ref="BZ93" si="1247">IF($BL93="1",AS93,0)</f>
        <v>0</v>
      </c>
      <c r="CA93" s="307">
        <f t="shared" ref="CA93" si="1248">IF($BL93="1",AT93,0)</f>
        <v>0</v>
      </c>
      <c r="CB93" s="349">
        <f t="shared" ref="CB93" si="1249">IF($BL93="1",AU93,0)</f>
        <v>0</v>
      </c>
      <c r="CC93" s="291">
        <f>IFERROR(IF($X93="N/A",Z93+AB93+AD93,X93+Z93+AB93+AD93),0)</f>
        <v>0</v>
      </c>
      <c r="CD93" s="314">
        <f>Y93+AA93+AC93+AE93</f>
        <v>0</v>
      </c>
    </row>
    <row r="94" spans="2:82" ht="12.6" customHeight="1" x14ac:dyDescent="0.2">
      <c r="B94" s="285"/>
      <c r="C94" s="270"/>
      <c r="D94" s="270"/>
      <c r="E94" s="270"/>
      <c r="F94" s="269"/>
      <c r="G94" s="284"/>
      <c r="H94" s="269"/>
      <c r="I94" s="269"/>
      <c r="J94" s="273"/>
      <c r="K94" s="269"/>
      <c r="L94" s="273"/>
      <c r="M94" s="269"/>
      <c r="N94" s="269"/>
      <c r="O94" s="269"/>
      <c r="P94" s="301"/>
      <c r="Q94" s="286"/>
      <c r="R94" s="300"/>
      <c r="S94" s="269"/>
      <c r="T94" s="153" t="s">
        <v>51</v>
      </c>
      <c r="U94" s="218">
        <f>IFERROR(VLOOKUP(T94,vstupy!$B$2:$C$12,2,FALSE),0)</f>
        <v>0</v>
      </c>
      <c r="V94" s="286"/>
      <c r="W94" s="280"/>
      <c r="X94" s="281"/>
      <c r="Y94" s="277"/>
      <c r="Z94" s="277"/>
      <c r="AA94" s="277"/>
      <c r="AB94" s="277"/>
      <c r="AC94" s="277"/>
      <c r="AD94" s="277"/>
      <c r="AE94" s="275"/>
      <c r="AF94" s="291"/>
      <c r="AG94" s="303"/>
      <c r="AH94" s="303"/>
      <c r="AI94" s="303"/>
      <c r="AJ94" s="303"/>
      <c r="AK94" s="303"/>
      <c r="AL94" s="303"/>
      <c r="AM94" s="314"/>
      <c r="AN94" s="307"/>
      <c r="AO94" s="307"/>
      <c r="AP94" s="307"/>
      <c r="AQ94" s="307"/>
      <c r="AR94" s="307"/>
      <c r="AS94" s="307"/>
      <c r="AT94" s="307"/>
      <c r="AU94" s="336"/>
      <c r="AV94" s="291"/>
      <c r="AW94" s="303"/>
      <c r="AX94" s="303"/>
      <c r="AY94" s="303"/>
      <c r="AZ94" s="303"/>
      <c r="BA94" s="303"/>
      <c r="BB94" s="303"/>
      <c r="BC94" s="314"/>
      <c r="BD94" s="291"/>
      <c r="BE94" s="303"/>
      <c r="BF94" s="303"/>
      <c r="BG94" s="303"/>
      <c r="BH94" s="303"/>
      <c r="BI94" s="303"/>
      <c r="BJ94" s="303"/>
      <c r="BK94" s="314"/>
      <c r="BL94" s="315"/>
      <c r="BM94" s="291"/>
      <c r="BN94" s="303"/>
      <c r="BO94" s="303"/>
      <c r="BP94" s="303"/>
      <c r="BQ94" s="303"/>
      <c r="BR94" s="303"/>
      <c r="BS94" s="303"/>
      <c r="BT94" s="314"/>
      <c r="BU94" s="291"/>
      <c r="BV94" s="307"/>
      <c r="BW94" s="307"/>
      <c r="BX94" s="307"/>
      <c r="BY94" s="307"/>
      <c r="BZ94" s="307"/>
      <c r="CA94" s="307"/>
      <c r="CB94" s="349"/>
      <c r="CC94" s="291"/>
      <c r="CD94" s="314"/>
    </row>
    <row r="95" spans="2:82" ht="12.6" customHeight="1" x14ac:dyDescent="0.2">
      <c r="B95" s="285"/>
      <c r="C95" s="270"/>
      <c r="D95" s="270"/>
      <c r="E95" s="270"/>
      <c r="F95" s="269"/>
      <c r="G95" s="284"/>
      <c r="H95" s="269"/>
      <c r="I95" s="269"/>
      <c r="J95" s="273"/>
      <c r="K95" s="269"/>
      <c r="L95" s="273"/>
      <c r="M95" s="269"/>
      <c r="N95" s="269"/>
      <c r="O95" s="269"/>
      <c r="P95" s="301"/>
      <c r="Q95" s="286"/>
      <c r="R95" s="300"/>
      <c r="S95" s="269"/>
      <c r="T95" s="153" t="s">
        <v>51</v>
      </c>
      <c r="U95" s="218">
        <f>IFERROR(VLOOKUP(T95,vstupy!$B$2:$C$12,2,FALSE),0)</f>
        <v>0</v>
      </c>
      <c r="V95" s="286"/>
      <c r="W95" s="280"/>
      <c r="X95" s="282"/>
      <c r="Y95" s="277"/>
      <c r="Z95" s="277"/>
      <c r="AA95" s="277"/>
      <c r="AB95" s="277"/>
      <c r="AC95" s="277"/>
      <c r="AD95" s="277"/>
      <c r="AE95" s="275"/>
      <c r="AF95" s="291"/>
      <c r="AG95" s="303"/>
      <c r="AH95" s="303"/>
      <c r="AI95" s="303"/>
      <c r="AJ95" s="303"/>
      <c r="AK95" s="303"/>
      <c r="AL95" s="303"/>
      <c r="AM95" s="314"/>
      <c r="AN95" s="307"/>
      <c r="AO95" s="307"/>
      <c r="AP95" s="307"/>
      <c r="AQ95" s="307"/>
      <c r="AR95" s="307"/>
      <c r="AS95" s="307"/>
      <c r="AT95" s="307"/>
      <c r="AU95" s="336"/>
      <c r="AV95" s="291"/>
      <c r="AW95" s="303"/>
      <c r="AX95" s="303"/>
      <c r="AY95" s="303"/>
      <c r="AZ95" s="303"/>
      <c r="BA95" s="303"/>
      <c r="BB95" s="303"/>
      <c r="BC95" s="314"/>
      <c r="BD95" s="291"/>
      <c r="BE95" s="303"/>
      <c r="BF95" s="303"/>
      <c r="BG95" s="303"/>
      <c r="BH95" s="303"/>
      <c r="BI95" s="303"/>
      <c r="BJ95" s="303"/>
      <c r="BK95" s="314"/>
      <c r="BL95" s="315"/>
      <c r="BM95" s="291"/>
      <c r="BN95" s="303"/>
      <c r="BO95" s="303"/>
      <c r="BP95" s="303"/>
      <c r="BQ95" s="303"/>
      <c r="BR95" s="303"/>
      <c r="BS95" s="303"/>
      <c r="BT95" s="314"/>
      <c r="BU95" s="291"/>
      <c r="BV95" s="307"/>
      <c r="BW95" s="307"/>
      <c r="BX95" s="307"/>
      <c r="BY95" s="307"/>
      <c r="BZ95" s="307"/>
      <c r="CA95" s="307"/>
      <c r="CB95" s="349"/>
      <c r="CC95" s="291"/>
      <c r="CD95" s="314"/>
    </row>
    <row r="96" spans="2:82" ht="12.6" customHeight="1" x14ac:dyDescent="0.2">
      <c r="B96" s="285">
        <v>30</v>
      </c>
      <c r="C96" s="270"/>
      <c r="D96" s="270"/>
      <c r="E96" s="270"/>
      <c r="F96" s="269" t="s">
        <v>177</v>
      </c>
      <c r="G96" s="284"/>
      <c r="H96" s="269"/>
      <c r="I96" s="269"/>
      <c r="J96" s="273">
        <f t="shared" ref="J96" si="1250">IF(I96="N",0,I96)</f>
        <v>0</v>
      </c>
      <c r="K96" s="269"/>
      <c r="L96" s="273">
        <f t="shared" si="1121"/>
        <v>0</v>
      </c>
      <c r="M96" s="269" t="s">
        <v>177</v>
      </c>
      <c r="N96" s="269"/>
      <c r="O96" s="269"/>
      <c r="P96" s="301"/>
      <c r="Q96" s="286" t="s">
        <v>50</v>
      </c>
      <c r="R96" s="300">
        <f>VLOOKUP(Q96,vstupy!$B$17:$C$27,2,FALSE)</f>
        <v>0</v>
      </c>
      <c r="S96" s="269"/>
      <c r="T96" s="153" t="s">
        <v>51</v>
      </c>
      <c r="U96" s="218">
        <f>IFERROR(VLOOKUP(T96,vstupy!$B$2:$C$12,2,FALSE),0)</f>
        <v>0</v>
      </c>
      <c r="V96" s="286" t="s">
        <v>50</v>
      </c>
      <c r="W96" s="279">
        <f>VLOOKUP(V96,vstupy!$B$17:$C$27,2,FALSE)</f>
        <v>0</v>
      </c>
      <c r="X96" s="281" t="str">
        <f t="shared" ref="X96" si="1251">IFERROR(IF(J96=0,"N",N96/I96),0)</f>
        <v>N</v>
      </c>
      <c r="Y96" s="276">
        <f t="shared" ref="Y96" si="1252">N96</f>
        <v>0</v>
      </c>
      <c r="Z96" s="276" t="str">
        <f t="shared" ref="Z96" si="1253">IFERROR(IF(J96=0,"N",O96/I96),0)</f>
        <v>N</v>
      </c>
      <c r="AA96" s="276">
        <f t="shared" si="727"/>
        <v>0</v>
      </c>
      <c r="AB96" s="276">
        <f t="shared" ref="AB96" si="1254">P96*R96</f>
        <v>0</v>
      </c>
      <c r="AC96" s="276">
        <f t="shared" si="1038"/>
        <v>0</v>
      </c>
      <c r="AD96" s="278">
        <f t="shared" ref="AD96" si="1255">IF(S96&gt;0,IF(W96&gt;0,($G$6/160)*(S96/60)*W96,0),IF(W96&gt;0,($G$6/160)*((U96+U97+U98)/60)*W96,0))</f>
        <v>0</v>
      </c>
      <c r="AE96" s="274">
        <f t="shared" si="994"/>
        <v>0</v>
      </c>
      <c r="AF96" s="291">
        <f>IF($M96="In (zvyšuje náklady)",X96,0)</f>
        <v>0</v>
      </c>
      <c r="AG96" s="303">
        <f t="shared" ref="AG96:AM96" si="1256">IF($M96="In (zvyšuje náklady)",Y96,0)</f>
        <v>0</v>
      </c>
      <c r="AH96" s="303">
        <f t="shared" si="1256"/>
        <v>0</v>
      </c>
      <c r="AI96" s="303">
        <f t="shared" si="1256"/>
        <v>0</v>
      </c>
      <c r="AJ96" s="303">
        <f t="shared" si="1256"/>
        <v>0</v>
      </c>
      <c r="AK96" s="303">
        <f t="shared" si="1256"/>
        <v>0</v>
      </c>
      <c r="AL96" s="303">
        <f t="shared" si="1256"/>
        <v>0</v>
      </c>
      <c r="AM96" s="314">
        <f t="shared" si="1256"/>
        <v>0</v>
      </c>
      <c r="AN96" s="306" t="str">
        <f t="shared" ref="AN96" si="1257">IF($M96="In (zvyšuje náklady)",0,X96)</f>
        <v>N</v>
      </c>
      <c r="AO96" s="306">
        <f t="shared" ref="AO96" si="1258">IF($M96="In (zvyšuje náklady)",0,Y96)</f>
        <v>0</v>
      </c>
      <c r="AP96" s="306" t="str">
        <f t="shared" ref="AP96" si="1259">IF($M96="In (zvyšuje náklady)",0,Z96)</f>
        <v>N</v>
      </c>
      <c r="AQ96" s="306">
        <f t="shared" ref="AQ96" si="1260">IF($M96="In (zvyšuje náklady)",0,AA96)</f>
        <v>0</v>
      </c>
      <c r="AR96" s="306">
        <f t="shared" ref="AR96" si="1261">IF($M96="In (zvyšuje náklady)",0,AB96)</f>
        <v>0</v>
      </c>
      <c r="AS96" s="306">
        <f t="shared" ref="AS96" si="1262">IF($M96="In (zvyšuje náklady)",0,AC96)</f>
        <v>0</v>
      </c>
      <c r="AT96" s="306">
        <f t="shared" ref="AT96" si="1263">IF($M96="In (zvyšuje náklady)",0,AD96)</f>
        <v>0</v>
      </c>
      <c r="AU96" s="335">
        <f t="shared" ref="AU96" si="1264">IF($M96="In (zvyšuje náklady)",0,AE96)</f>
        <v>0</v>
      </c>
      <c r="AV96" s="291">
        <f t="shared" ref="AV96:BB96" si="1265">IF($L96&gt;0,AF96,0)</f>
        <v>0</v>
      </c>
      <c r="AW96" s="303">
        <f t="shared" ref="AW96:AY96" si="1266">IF($L96&gt;0,$L96*AV96,0)</f>
        <v>0</v>
      </c>
      <c r="AX96" s="303">
        <f t="shared" si="1265"/>
        <v>0</v>
      </c>
      <c r="AY96" s="303">
        <f t="shared" si="1266"/>
        <v>0</v>
      </c>
      <c r="AZ96" s="303">
        <f t="shared" si="1265"/>
        <v>0</v>
      </c>
      <c r="BA96" s="303">
        <f t="shared" ref="BA96" si="1267">IF($L96&gt;0,$L96*AZ96,0)</f>
        <v>0</v>
      </c>
      <c r="BB96" s="303">
        <f t="shared" si="1265"/>
        <v>0</v>
      </c>
      <c r="BC96" s="314">
        <f t="shared" ref="BC96" si="1268">IF($L96&gt;0,$L96*BB96,0)</f>
        <v>0</v>
      </c>
      <c r="BD96" s="291">
        <f t="shared" ref="BD96" si="1269">IF($L96&gt;0,AN96,0)</f>
        <v>0</v>
      </c>
      <c r="BE96" s="303">
        <f t="shared" ref="BE96" si="1270">IF($L96&gt;0,$L96*BD96,0)</f>
        <v>0</v>
      </c>
      <c r="BF96" s="303">
        <f t="shared" ref="BF96" si="1271">IF($L96&gt;0,AP96,0)</f>
        <v>0</v>
      </c>
      <c r="BG96" s="303">
        <f t="shared" ref="BG96" si="1272">IF($L96&gt;0,$L96*BF96,0)</f>
        <v>0</v>
      </c>
      <c r="BH96" s="303">
        <f t="shared" ref="BH96" si="1273">IF($L96&gt;0,AR96,0)</f>
        <v>0</v>
      </c>
      <c r="BI96" s="303">
        <f t="shared" ref="BI96" si="1274">IF($L96&gt;0,$L96*BH96,0)</f>
        <v>0</v>
      </c>
      <c r="BJ96" s="303">
        <f t="shared" ref="BJ96" si="1275">IF($L96&gt;0,AT96,0)</f>
        <v>0</v>
      </c>
      <c r="BK96" s="314">
        <f t="shared" ref="BK96" si="1276">IF($L96&gt;0,$L96*BJ96,0)</f>
        <v>0</v>
      </c>
      <c r="BL96" s="315">
        <f>IF(F96=vstupy!F$6,"1",0)</f>
        <v>0</v>
      </c>
      <c r="BM96" s="291">
        <f t="shared" ref="BM96" si="1277">IF($BL96="1",AF96,0)</f>
        <v>0</v>
      </c>
      <c r="BN96" s="303">
        <f t="shared" ref="BN96" si="1278">IF($BL96="1",AG96,0)</f>
        <v>0</v>
      </c>
      <c r="BO96" s="303">
        <f t="shared" ref="BO96" si="1279">IF($BL96="1",AH96,0)</f>
        <v>0</v>
      </c>
      <c r="BP96" s="303">
        <f t="shared" ref="BP96" si="1280">IF($BL96="1",AI96,0)</f>
        <v>0</v>
      </c>
      <c r="BQ96" s="303">
        <f t="shared" ref="BQ96" si="1281">IF($BL96="1",AJ96,0)</f>
        <v>0</v>
      </c>
      <c r="BR96" s="303">
        <f t="shared" ref="BR96" si="1282">IF($BL96="1",AK96,0)</f>
        <v>0</v>
      </c>
      <c r="BS96" s="303">
        <f t="shared" ref="BS96" si="1283">IF($BL96="1",AL96,0)</f>
        <v>0</v>
      </c>
      <c r="BT96" s="314">
        <f t="shared" ref="BT96" si="1284">IF($BL96="1",AM96,0)</f>
        <v>0</v>
      </c>
      <c r="BU96" s="291">
        <f t="shared" ref="BU96" si="1285">IF($BL96="1",AN96,0)</f>
        <v>0</v>
      </c>
      <c r="BV96" s="307">
        <f t="shared" ref="BV96" si="1286">IF($BL96="1",AO96,0)</f>
        <v>0</v>
      </c>
      <c r="BW96" s="307">
        <f t="shared" ref="BW96" si="1287">IF($BL96="1",AP96,0)</f>
        <v>0</v>
      </c>
      <c r="BX96" s="307">
        <f t="shared" ref="BX96" si="1288">IF($BL96="1",AQ96,0)</f>
        <v>0</v>
      </c>
      <c r="BY96" s="307">
        <f t="shared" ref="BY96" si="1289">IF($BL96="1",AR96,0)</f>
        <v>0</v>
      </c>
      <c r="BZ96" s="307">
        <f t="shared" ref="BZ96" si="1290">IF($BL96="1",AS96,0)</f>
        <v>0</v>
      </c>
      <c r="CA96" s="307">
        <f t="shared" ref="CA96" si="1291">IF($BL96="1",AT96,0)</f>
        <v>0</v>
      </c>
      <c r="CB96" s="349">
        <f t="shared" ref="CB96" si="1292">IF($BL96="1",AU96,0)</f>
        <v>0</v>
      </c>
      <c r="CC96" s="291">
        <f>IFERROR(IF($X96="N/A",Z96+AB96+AD96,X96+Z96+AB96+AD96),0)</f>
        <v>0</v>
      </c>
      <c r="CD96" s="314">
        <f>Y96+AA96+AC96+AE96</f>
        <v>0</v>
      </c>
    </row>
    <row r="97" spans="2:82" ht="12.6" customHeight="1" x14ac:dyDescent="0.2">
      <c r="B97" s="285"/>
      <c r="C97" s="270"/>
      <c r="D97" s="270"/>
      <c r="E97" s="270"/>
      <c r="F97" s="269"/>
      <c r="G97" s="284"/>
      <c r="H97" s="269"/>
      <c r="I97" s="269"/>
      <c r="J97" s="273"/>
      <c r="K97" s="269"/>
      <c r="L97" s="273"/>
      <c r="M97" s="269"/>
      <c r="N97" s="269"/>
      <c r="O97" s="269"/>
      <c r="P97" s="301"/>
      <c r="Q97" s="286"/>
      <c r="R97" s="300"/>
      <c r="S97" s="269"/>
      <c r="T97" s="153" t="s">
        <v>51</v>
      </c>
      <c r="U97" s="218">
        <f>IFERROR(VLOOKUP(T97,vstupy!$B$2:$C$12,2,FALSE),0)</f>
        <v>0</v>
      </c>
      <c r="V97" s="286"/>
      <c r="W97" s="280"/>
      <c r="X97" s="281"/>
      <c r="Y97" s="277"/>
      <c r="Z97" s="277"/>
      <c r="AA97" s="277"/>
      <c r="AB97" s="277"/>
      <c r="AC97" s="277"/>
      <c r="AD97" s="277"/>
      <c r="AE97" s="275"/>
      <c r="AF97" s="291"/>
      <c r="AG97" s="303"/>
      <c r="AH97" s="303"/>
      <c r="AI97" s="303"/>
      <c r="AJ97" s="303"/>
      <c r="AK97" s="303"/>
      <c r="AL97" s="303"/>
      <c r="AM97" s="314"/>
      <c r="AN97" s="307"/>
      <c r="AO97" s="307"/>
      <c r="AP97" s="307"/>
      <c r="AQ97" s="307"/>
      <c r="AR97" s="307"/>
      <c r="AS97" s="307"/>
      <c r="AT97" s="307"/>
      <c r="AU97" s="336"/>
      <c r="AV97" s="291"/>
      <c r="AW97" s="303"/>
      <c r="AX97" s="303"/>
      <c r="AY97" s="303"/>
      <c r="AZ97" s="303"/>
      <c r="BA97" s="303"/>
      <c r="BB97" s="303"/>
      <c r="BC97" s="314"/>
      <c r="BD97" s="291"/>
      <c r="BE97" s="303"/>
      <c r="BF97" s="303"/>
      <c r="BG97" s="303"/>
      <c r="BH97" s="303"/>
      <c r="BI97" s="303"/>
      <c r="BJ97" s="303"/>
      <c r="BK97" s="314"/>
      <c r="BL97" s="315"/>
      <c r="BM97" s="291"/>
      <c r="BN97" s="303"/>
      <c r="BO97" s="303"/>
      <c r="BP97" s="303"/>
      <c r="BQ97" s="303"/>
      <c r="BR97" s="303"/>
      <c r="BS97" s="303"/>
      <c r="BT97" s="314"/>
      <c r="BU97" s="291"/>
      <c r="BV97" s="307"/>
      <c r="BW97" s="307"/>
      <c r="BX97" s="307"/>
      <c r="BY97" s="307"/>
      <c r="BZ97" s="307"/>
      <c r="CA97" s="307"/>
      <c r="CB97" s="349"/>
      <c r="CC97" s="291"/>
      <c r="CD97" s="314"/>
    </row>
    <row r="98" spans="2:82" ht="12.6" customHeight="1" x14ac:dyDescent="0.2">
      <c r="B98" s="285"/>
      <c r="C98" s="270"/>
      <c r="D98" s="270"/>
      <c r="E98" s="270"/>
      <c r="F98" s="269"/>
      <c r="G98" s="284"/>
      <c r="H98" s="269"/>
      <c r="I98" s="269"/>
      <c r="J98" s="273"/>
      <c r="K98" s="269"/>
      <c r="L98" s="273"/>
      <c r="M98" s="269"/>
      <c r="N98" s="269"/>
      <c r="O98" s="269"/>
      <c r="P98" s="301"/>
      <c r="Q98" s="286"/>
      <c r="R98" s="300"/>
      <c r="S98" s="269"/>
      <c r="T98" s="153" t="s">
        <v>51</v>
      </c>
      <c r="U98" s="218">
        <f>IFERROR(VLOOKUP(T98,vstupy!$B$2:$C$12,2,FALSE),0)</f>
        <v>0</v>
      </c>
      <c r="V98" s="286"/>
      <c r="W98" s="280"/>
      <c r="X98" s="282"/>
      <c r="Y98" s="277"/>
      <c r="Z98" s="277"/>
      <c r="AA98" s="277"/>
      <c r="AB98" s="277"/>
      <c r="AC98" s="277"/>
      <c r="AD98" s="277"/>
      <c r="AE98" s="275"/>
      <c r="AF98" s="291"/>
      <c r="AG98" s="303"/>
      <c r="AH98" s="303"/>
      <c r="AI98" s="303"/>
      <c r="AJ98" s="303"/>
      <c r="AK98" s="303"/>
      <c r="AL98" s="303"/>
      <c r="AM98" s="314"/>
      <c r="AN98" s="307"/>
      <c r="AO98" s="307"/>
      <c r="AP98" s="307"/>
      <c r="AQ98" s="307"/>
      <c r="AR98" s="307"/>
      <c r="AS98" s="307"/>
      <c r="AT98" s="307"/>
      <c r="AU98" s="336"/>
      <c r="AV98" s="291"/>
      <c r="AW98" s="303"/>
      <c r="AX98" s="303"/>
      <c r="AY98" s="303"/>
      <c r="AZ98" s="303"/>
      <c r="BA98" s="303"/>
      <c r="BB98" s="303"/>
      <c r="BC98" s="314"/>
      <c r="BD98" s="291"/>
      <c r="BE98" s="303"/>
      <c r="BF98" s="303"/>
      <c r="BG98" s="303"/>
      <c r="BH98" s="303"/>
      <c r="BI98" s="303"/>
      <c r="BJ98" s="303"/>
      <c r="BK98" s="314"/>
      <c r="BL98" s="315"/>
      <c r="BM98" s="291"/>
      <c r="BN98" s="303"/>
      <c r="BO98" s="303"/>
      <c r="BP98" s="303"/>
      <c r="BQ98" s="303"/>
      <c r="BR98" s="303"/>
      <c r="BS98" s="303"/>
      <c r="BT98" s="314"/>
      <c r="BU98" s="291"/>
      <c r="BV98" s="307"/>
      <c r="BW98" s="307"/>
      <c r="BX98" s="307"/>
      <c r="BY98" s="307"/>
      <c r="BZ98" s="307"/>
      <c r="CA98" s="307"/>
      <c r="CB98" s="349"/>
      <c r="CC98" s="291"/>
      <c r="CD98" s="314"/>
    </row>
    <row r="99" spans="2:82" ht="12.6" customHeight="1" x14ac:dyDescent="0.2">
      <c r="B99" s="285">
        <v>31</v>
      </c>
      <c r="C99" s="270"/>
      <c r="D99" s="270"/>
      <c r="E99" s="270"/>
      <c r="F99" s="269" t="s">
        <v>177</v>
      </c>
      <c r="G99" s="284"/>
      <c r="H99" s="269"/>
      <c r="I99" s="269"/>
      <c r="J99" s="273">
        <f t="shared" ref="J99" si="1293">IF(I99="N",0,I99)</f>
        <v>0</v>
      </c>
      <c r="K99" s="269"/>
      <c r="L99" s="273">
        <f t="shared" si="1121"/>
        <v>0</v>
      </c>
      <c r="M99" s="269" t="s">
        <v>177</v>
      </c>
      <c r="N99" s="269"/>
      <c r="O99" s="269"/>
      <c r="P99" s="301"/>
      <c r="Q99" s="286" t="s">
        <v>50</v>
      </c>
      <c r="R99" s="300">
        <f>VLOOKUP(Q99,vstupy!$B$17:$C$27,2,FALSE)</f>
        <v>0</v>
      </c>
      <c r="S99" s="269"/>
      <c r="T99" s="153" t="s">
        <v>51</v>
      </c>
      <c r="U99" s="218">
        <f>IFERROR(VLOOKUP(T99,vstupy!$B$2:$C$12,2,FALSE),0)</f>
        <v>0</v>
      </c>
      <c r="V99" s="286" t="s">
        <v>50</v>
      </c>
      <c r="W99" s="279">
        <f>VLOOKUP(V99,vstupy!$B$17:$C$27,2,FALSE)</f>
        <v>0</v>
      </c>
      <c r="X99" s="281" t="str">
        <f t="shared" ref="X99" si="1294">IFERROR(IF(J99=0,"N",N99/I99),0)</f>
        <v>N</v>
      </c>
      <c r="Y99" s="276">
        <f t="shared" ref="Y99" si="1295">N99</f>
        <v>0</v>
      </c>
      <c r="Z99" s="276" t="str">
        <f t="shared" ref="Z99" si="1296">IFERROR(IF(J99=0,"N",O99/I99),0)</f>
        <v>N</v>
      </c>
      <c r="AA99" s="276">
        <f t="shared" si="771"/>
        <v>0</v>
      </c>
      <c r="AB99" s="276">
        <f t="shared" ref="AB99" si="1297">P99*R99</f>
        <v>0</v>
      </c>
      <c r="AC99" s="276">
        <f t="shared" si="1038"/>
        <v>0</v>
      </c>
      <c r="AD99" s="278">
        <f t="shared" ref="AD99" si="1298">IF(S99&gt;0,IF(W99&gt;0,($G$6/160)*(S99/60)*W99,0),IF(W99&gt;0,($G$6/160)*((U99+U100+U101)/60)*W99,0))</f>
        <v>0</v>
      </c>
      <c r="AE99" s="274">
        <f t="shared" si="994"/>
        <v>0</v>
      </c>
      <c r="AF99" s="291">
        <f>IF($M99="In (zvyšuje náklady)",X99,0)</f>
        <v>0</v>
      </c>
      <c r="AG99" s="303">
        <f t="shared" ref="AG99:AM99" si="1299">IF($M99="In (zvyšuje náklady)",Y99,0)</f>
        <v>0</v>
      </c>
      <c r="AH99" s="303">
        <f t="shared" si="1299"/>
        <v>0</v>
      </c>
      <c r="AI99" s="303">
        <f t="shared" si="1299"/>
        <v>0</v>
      </c>
      <c r="AJ99" s="303">
        <f t="shared" si="1299"/>
        <v>0</v>
      </c>
      <c r="AK99" s="303">
        <f t="shared" si="1299"/>
        <v>0</v>
      </c>
      <c r="AL99" s="303">
        <f t="shared" si="1299"/>
        <v>0</v>
      </c>
      <c r="AM99" s="314">
        <f t="shared" si="1299"/>
        <v>0</v>
      </c>
      <c r="AN99" s="306" t="str">
        <f t="shared" ref="AN99" si="1300">IF($M99="In (zvyšuje náklady)",0,X99)</f>
        <v>N</v>
      </c>
      <c r="AO99" s="306">
        <f t="shared" ref="AO99" si="1301">IF($M99="In (zvyšuje náklady)",0,Y99)</f>
        <v>0</v>
      </c>
      <c r="AP99" s="306" t="str">
        <f t="shared" ref="AP99" si="1302">IF($M99="In (zvyšuje náklady)",0,Z99)</f>
        <v>N</v>
      </c>
      <c r="AQ99" s="306">
        <f t="shared" ref="AQ99" si="1303">IF($M99="In (zvyšuje náklady)",0,AA99)</f>
        <v>0</v>
      </c>
      <c r="AR99" s="306">
        <f t="shared" ref="AR99" si="1304">IF($M99="In (zvyšuje náklady)",0,AB99)</f>
        <v>0</v>
      </c>
      <c r="AS99" s="306">
        <f t="shared" ref="AS99" si="1305">IF($M99="In (zvyšuje náklady)",0,AC99)</f>
        <v>0</v>
      </c>
      <c r="AT99" s="306">
        <f t="shared" ref="AT99" si="1306">IF($M99="In (zvyšuje náklady)",0,AD99)</f>
        <v>0</v>
      </c>
      <c r="AU99" s="335">
        <f t="shared" ref="AU99" si="1307">IF($M99="In (zvyšuje náklady)",0,AE99)</f>
        <v>0</v>
      </c>
      <c r="AV99" s="291">
        <f t="shared" ref="AV99:BB99" si="1308">IF($L99&gt;0,AF99,0)</f>
        <v>0</v>
      </c>
      <c r="AW99" s="303">
        <f t="shared" ref="AW99:AY99" si="1309">IF($L99&gt;0,$L99*AV99,0)</f>
        <v>0</v>
      </c>
      <c r="AX99" s="303">
        <f t="shared" si="1308"/>
        <v>0</v>
      </c>
      <c r="AY99" s="303">
        <f t="shared" si="1309"/>
        <v>0</v>
      </c>
      <c r="AZ99" s="303">
        <f t="shared" si="1308"/>
        <v>0</v>
      </c>
      <c r="BA99" s="303">
        <f t="shared" ref="BA99" si="1310">IF($L99&gt;0,$L99*AZ99,0)</f>
        <v>0</v>
      </c>
      <c r="BB99" s="303">
        <f t="shared" si="1308"/>
        <v>0</v>
      </c>
      <c r="BC99" s="314">
        <f t="shared" ref="BC99" si="1311">IF($L99&gt;0,$L99*BB99,0)</f>
        <v>0</v>
      </c>
      <c r="BD99" s="291">
        <f t="shared" ref="BD99" si="1312">IF($L99&gt;0,AN99,0)</f>
        <v>0</v>
      </c>
      <c r="BE99" s="303">
        <f t="shared" ref="BE99" si="1313">IF($L99&gt;0,$L99*BD99,0)</f>
        <v>0</v>
      </c>
      <c r="BF99" s="303">
        <f t="shared" ref="BF99" si="1314">IF($L99&gt;0,AP99,0)</f>
        <v>0</v>
      </c>
      <c r="BG99" s="303">
        <f t="shared" ref="BG99" si="1315">IF($L99&gt;0,$L99*BF99,0)</f>
        <v>0</v>
      </c>
      <c r="BH99" s="303">
        <f t="shared" ref="BH99" si="1316">IF($L99&gt;0,AR99,0)</f>
        <v>0</v>
      </c>
      <c r="BI99" s="303">
        <f t="shared" ref="BI99" si="1317">IF($L99&gt;0,$L99*BH99,0)</f>
        <v>0</v>
      </c>
      <c r="BJ99" s="303">
        <f t="shared" ref="BJ99" si="1318">IF($L99&gt;0,AT99,0)</f>
        <v>0</v>
      </c>
      <c r="BK99" s="314">
        <f t="shared" ref="BK99" si="1319">IF($L99&gt;0,$L99*BJ99,0)</f>
        <v>0</v>
      </c>
      <c r="BL99" s="315">
        <f>IF(F99=vstupy!F$6,"1",0)</f>
        <v>0</v>
      </c>
      <c r="BM99" s="291">
        <f t="shared" ref="BM99" si="1320">IF($BL99="1",AF99,0)</f>
        <v>0</v>
      </c>
      <c r="BN99" s="303">
        <f t="shared" ref="BN99" si="1321">IF($BL99="1",AG99,0)</f>
        <v>0</v>
      </c>
      <c r="BO99" s="303">
        <f t="shared" ref="BO99" si="1322">IF($BL99="1",AH99,0)</f>
        <v>0</v>
      </c>
      <c r="BP99" s="303">
        <f t="shared" ref="BP99" si="1323">IF($BL99="1",AI99,0)</f>
        <v>0</v>
      </c>
      <c r="BQ99" s="303">
        <f t="shared" ref="BQ99" si="1324">IF($BL99="1",AJ99,0)</f>
        <v>0</v>
      </c>
      <c r="BR99" s="303">
        <f t="shared" ref="BR99" si="1325">IF($BL99="1",AK99,0)</f>
        <v>0</v>
      </c>
      <c r="BS99" s="303">
        <f t="shared" ref="BS99" si="1326">IF($BL99="1",AL99,0)</f>
        <v>0</v>
      </c>
      <c r="BT99" s="314">
        <f t="shared" ref="BT99" si="1327">IF($BL99="1",AM99,0)</f>
        <v>0</v>
      </c>
      <c r="BU99" s="291">
        <f t="shared" ref="BU99" si="1328">IF($BL99="1",AN99,0)</f>
        <v>0</v>
      </c>
      <c r="BV99" s="307">
        <f t="shared" ref="BV99" si="1329">IF($BL99="1",AO99,0)</f>
        <v>0</v>
      </c>
      <c r="BW99" s="307">
        <f t="shared" ref="BW99" si="1330">IF($BL99="1",AP99,0)</f>
        <v>0</v>
      </c>
      <c r="BX99" s="307">
        <f t="shared" ref="BX99" si="1331">IF($BL99="1",AQ99,0)</f>
        <v>0</v>
      </c>
      <c r="BY99" s="307">
        <f t="shared" ref="BY99" si="1332">IF($BL99="1",AR99,0)</f>
        <v>0</v>
      </c>
      <c r="BZ99" s="307">
        <f t="shared" ref="BZ99" si="1333">IF($BL99="1",AS99,0)</f>
        <v>0</v>
      </c>
      <c r="CA99" s="307">
        <f t="shared" ref="CA99" si="1334">IF($BL99="1",AT99,0)</f>
        <v>0</v>
      </c>
      <c r="CB99" s="349">
        <f t="shared" ref="CB99" si="1335">IF($BL99="1",AU99,0)</f>
        <v>0</v>
      </c>
      <c r="CC99" s="291">
        <f>IFERROR(IF($X99="N/A",Z99+AB99+AD99,X99+Z99+AB99+AD99),0)</f>
        <v>0</v>
      </c>
      <c r="CD99" s="314">
        <f>Y99+AA99+AC99+AE99</f>
        <v>0</v>
      </c>
    </row>
    <row r="100" spans="2:82" ht="12.6" customHeight="1" x14ac:dyDescent="0.2">
      <c r="B100" s="285"/>
      <c r="C100" s="270"/>
      <c r="D100" s="270"/>
      <c r="E100" s="270"/>
      <c r="F100" s="269"/>
      <c r="G100" s="284"/>
      <c r="H100" s="269"/>
      <c r="I100" s="269"/>
      <c r="J100" s="273"/>
      <c r="K100" s="269"/>
      <c r="L100" s="273"/>
      <c r="M100" s="269"/>
      <c r="N100" s="269"/>
      <c r="O100" s="269"/>
      <c r="P100" s="301"/>
      <c r="Q100" s="286"/>
      <c r="R100" s="300"/>
      <c r="S100" s="269"/>
      <c r="T100" s="153" t="s">
        <v>51</v>
      </c>
      <c r="U100" s="218">
        <f>IFERROR(VLOOKUP(T100,vstupy!$B$2:$C$12,2,FALSE),0)</f>
        <v>0</v>
      </c>
      <c r="V100" s="286"/>
      <c r="W100" s="280"/>
      <c r="X100" s="281"/>
      <c r="Y100" s="277"/>
      <c r="Z100" s="277"/>
      <c r="AA100" s="277"/>
      <c r="AB100" s="277"/>
      <c r="AC100" s="277"/>
      <c r="AD100" s="277"/>
      <c r="AE100" s="275"/>
      <c r="AF100" s="291"/>
      <c r="AG100" s="303"/>
      <c r="AH100" s="303"/>
      <c r="AI100" s="303"/>
      <c r="AJ100" s="303"/>
      <c r="AK100" s="303"/>
      <c r="AL100" s="303"/>
      <c r="AM100" s="314"/>
      <c r="AN100" s="307"/>
      <c r="AO100" s="307"/>
      <c r="AP100" s="307"/>
      <c r="AQ100" s="307"/>
      <c r="AR100" s="307"/>
      <c r="AS100" s="307"/>
      <c r="AT100" s="307"/>
      <c r="AU100" s="336"/>
      <c r="AV100" s="291"/>
      <c r="AW100" s="303"/>
      <c r="AX100" s="303"/>
      <c r="AY100" s="303"/>
      <c r="AZ100" s="303"/>
      <c r="BA100" s="303"/>
      <c r="BB100" s="303"/>
      <c r="BC100" s="314"/>
      <c r="BD100" s="291"/>
      <c r="BE100" s="303"/>
      <c r="BF100" s="303"/>
      <c r="BG100" s="303"/>
      <c r="BH100" s="303"/>
      <c r="BI100" s="303"/>
      <c r="BJ100" s="303"/>
      <c r="BK100" s="314"/>
      <c r="BL100" s="315"/>
      <c r="BM100" s="291"/>
      <c r="BN100" s="303"/>
      <c r="BO100" s="303"/>
      <c r="BP100" s="303"/>
      <c r="BQ100" s="303"/>
      <c r="BR100" s="303"/>
      <c r="BS100" s="303"/>
      <c r="BT100" s="314"/>
      <c r="BU100" s="291"/>
      <c r="BV100" s="307"/>
      <c r="BW100" s="307"/>
      <c r="BX100" s="307"/>
      <c r="BY100" s="307"/>
      <c r="BZ100" s="307"/>
      <c r="CA100" s="307"/>
      <c r="CB100" s="349"/>
      <c r="CC100" s="291"/>
      <c r="CD100" s="314"/>
    </row>
    <row r="101" spans="2:82" ht="12.6" customHeight="1" x14ac:dyDescent="0.2">
      <c r="B101" s="285"/>
      <c r="C101" s="270"/>
      <c r="D101" s="270"/>
      <c r="E101" s="270"/>
      <c r="F101" s="269"/>
      <c r="G101" s="284"/>
      <c r="H101" s="269"/>
      <c r="I101" s="269"/>
      <c r="J101" s="273"/>
      <c r="K101" s="269"/>
      <c r="L101" s="273"/>
      <c r="M101" s="269"/>
      <c r="N101" s="269"/>
      <c r="O101" s="269"/>
      <c r="P101" s="301"/>
      <c r="Q101" s="286"/>
      <c r="R101" s="300"/>
      <c r="S101" s="269"/>
      <c r="T101" s="153" t="s">
        <v>51</v>
      </c>
      <c r="U101" s="218">
        <f>IFERROR(VLOOKUP(T101,vstupy!$B$2:$C$12,2,FALSE),0)</f>
        <v>0</v>
      </c>
      <c r="V101" s="286"/>
      <c r="W101" s="280"/>
      <c r="X101" s="282"/>
      <c r="Y101" s="277"/>
      <c r="Z101" s="277"/>
      <c r="AA101" s="277"/>
      <c r="AB101" s="277"/>
      <c r="AC101" s="277"/>
      <c r="AD101" s="277"/>
      <c r="AE101" s="275"/>
      <c r="AF101" s="291"/>
      <c r="AG101" s="303"/>
      <c r="AH101" s="303"/>
      <c r="AI101" s="303"/>
      <c r="AJ101" s="303"/>
      <c r="AK101" s="303"/>
      <c r="AL101" s="303"/>
      <c r="AM101" s="314"/>
      <c r="AN101" s="307"/>
      <c r="AO101" s="307"/>
      <c r="AP101" s="307"/>
      <c r="AQ101" s="307"/>
      <c r="AR101" s="307"/>
      <c r="AS101" s="307"/>
      <c r="AT101" s="307"/>
      <c r="AU101" s="336"/>
      <c r="AV101" s="291"/>
      <c r="AW101" s="303"/>
      <c r="AX101" s="303"/>
      <c r="AY101" s="303"/>
      <c r="AZ101" s="303"/>
      <c r="BA101" s="303"/>
      <c r="BB101" s="303"/>
      <c r="BC101" s="314"/>
      <c r="BD101" s="291"/>
      <c r="BE101" s="303"/>
      <c r="BF101" s="303"/>
      <c r="BG101" s="303"/>
      <c r="BH101" s="303"/>
      <c r="BI101" s="303"/>
      <c r="BJ101" s="303"/>
      <c r="BK101" s="314"/>
      <c r="BL101" s="315"/>
      <c r="BM101" s="291"/>
      <c r="BN101" s="303"/>
      <c r="BO101" s="303"/>
      <c r="BP101" s="303"/>
      <c r="BQ101" s="303"/>
      <c r="BR101" s="303"/>
      <c r="BS101" s="303"/>
      <c r="BT101" s="314"/>
      <c r="BU101" s="291"/>
      <c r="BV101" s="307"/>
      <c r="BW101" s="307"/>
      <c r="BX101" s="307"/>
      <c r="BY101" s="307"/>
      <c r="BZ101" s="307"/>
      <c r="CA101" s="307"/>
      <c r="CB101" s="349"/>
      <c r="CC101" s="291"/>
      <c r="CD101" s="314"/>
    </row>
    <row r="102" spans="2:82" ht="12.6" customHeight="1" x14ac:dyDescent="0.2">
      <c r="B102" s="285">
        <v>32</v>
      </c>
      <c r="C102" s="270"/>
      <c r="D102" s="270"/>
      <c r="E102" s="270"/>
      <c r="F102" s="269" t="s">
        <v>177</v>
      </c>
      <c r="G102" s="284"/>
      <c r="H102" s="269"/>
      <c r="I102" s="269"/>
      <c r="J102" s="273">
        <f t="shared" ref="J102" si="1336">IF(I102="N",0,I102)</f>
        <v>0</v>
      </c>
      <c r="K102" s="269"/>
      <c r="L102" s="273">
        <f t="shared" si="1121"/>
        <v>0</v>
      </c>
      <c r="M102" s="269" t="s">
        <v>177</v>
      </c>
      <c r="N102" s="269"/>
      <c r="O102" s="269"/>
      <c r="P102" s="301"/>
      <c r="Q102" s="286" t="s">
        <v>50</v>
      </c>
      <c r="R102" s="300">
        <f>VLOOKUP(Q102,vstupy!$B$17:$C$27,2,FALSE)</f>
        <v>0</v>
      </c>
      <c r="S102" s="269"/>
      <c r="T102" s="153" t="s">
        <v>51</v>
      </c>
      <c r="U102" s="218">
        <f>IFERROR(VLOOKUP(T102,vstupy!$B$2:$C$12,2,FALSE),0)</f>
        <v>0</v>
      </c>
      <c r="V102" s="286" t="s">
        <v>50</v>
      </c>
      <c r="W102" s="279">
        <f>VLOOKUP(V102,vstupy!$B$17:$C$27,2,FALSE)</f>
        <v>0</v>
      </c>
      <c r="X102" s="281" t="str">
        <f t="shared" ref="X102" si="1337">IFERROR(IF(J102=0,"N",N102/I102),0)</f>
        <v>N</v>
      </c>
      <c r="Y102" s="276">
        <f t="shared" ref="Y102" si="1338">N102</f>
        <v>0</v>
      </c>
      <c r="Z102" s="276" t="str">
        <f t="shared" ref="Z102" si="1339">IFERROR(IF(J102=0,"N",O102/I102),0)</f>
        <v>N</v>
      </c>
      <c r="AA102" s="276">
        <f t="shared" si="815"/>
        <v>0</v>
      </c>
      <c r="AB102" s="276">
        <f t="shared" ref="AB102" si="1340">P102*R102</f>
        <v>0</v>
      </c>
      <c r="AC102" s="276">
        <f t="shared" si="1038"/>
        <v>0</v>
      </c>
      <c r="AD102" s="278">
        <f t="shared" ref="AD102" si="1341">IF(S102&gt;0,IF(W102&gt;0,($G$6/160)*(S102/60)*W102,0),IF(W102&gt;0,($G$6/160)*((U102+U103+U104)/60)*W102,0))</f>
        <v>0</v>
      </c>
      <c r="AE102" s="274">
        <f t="shared" si="994"/>
        <v>0</v>
      </c>
      <c r="AF102" s="291">
        <f>IF($M102="In (zvyšuje náklady)",X102,0)</f>
        <v>0</v>
      </c>
      <c r="AG102" s="303">
        <f t="shared" ref="AG102:AM102" si="1342">IF($M102="In (zvyšuje náklady)",Y102,0)</f>
        <v>0</v>
      </c>
      <c r="AH102" s="303">
        <f t="shared" si="1342"/>
        <v>0</v>
      </c>
      <c r="AI102" s="303">
        <f t="shared" si="1342"/>
        <v>0</v>
      </c>
      <c r="AJ102" s="303">
        <f t="shared" si="1342"/>
        <v>0</v>
      </c>
      <c r="AK102" s="303">
        <f t="shared" si="1342"/>
        <v>0</v>
      </c>
      <c r="AL102" s="303">
        <f t="shared" si="1342"/>
        <v>0</v>
      </c>
      <c r="AM102" s="314">
        <f t="shared" si="1342"/>
        <v>0</v>
      </c>
      <c r="AN102" s="306" t="str">
        <f t="shared" ref="AN102" si="1343">IF($M102="In (zvyšuje náklady)",0,X102)</f>
        <v>N</v>
      </c>
      <c r="AO102" s="306">
        <f t="shared" ref="AO102" si="1344">IF($M102="In (zvyšuje náklady)",0,Y102)</f>
        <v>0</v>
      </c>
      <c r="AP102" s="306" t="str">
        <f t="shared" ref="AP102" si="1345">IF($M102="In (zvyšuje náklady)",0,Z102)</f>
        <v>N</v>
      </c>
      <c r="AQ102" s="306">
        <f t="shared" ref="AQ102" si="1346">IF($M102="In (zvyšuje náklady)",0,AA102)</f>
        <v>0</v>
      </c>
      <c r="AR102" s="306">
        <f t="shared" ref="AR102" si="1347">IF($M102="In (zvyšuje náklady)",0,AB102)</f>
        <v>0</v>
      </c>
      <c r="AS102" s="306">
        <f t="shared" ref="AS102" si="1348">IF($M102="In (zvyšuje náklady)",0,AC102)</f>
        <v>0</v>
      </c>
      <c r="AT102" s="306">
        <f t="shared" ref="AT102" si="1349">IF($M102="In (zvyšuje náklady)",0,AD102)</f>
        <v>0</v>
      </c>
      <c r="AU102" s="335">
        <f t="shared" ref="AU102" si="1350">IF($M102="In (zvyšuje náklady)",0,AE102)</f>
        <v>0</v>
      </c>
      <c r="AV102" s="291">
        <f t="shared" ref="AV102:BB102" si="1351">IF($L102&gt;0,AF102,0)</f>
        <v>0</v>
      </c>
      <c r="AW102" s="303">
        <f t="shared" ref="AW102:AY102" si="1352">IF($L102&gt;0,$L102*AV102,0)</f>
        <v>0</v>
      </c>
      <c r="AX102" s="303">
        <f t="shared" si="1351"/>
        <v>0</v>
      </c>
      <c r="AY102" s="303">
        <f t="shared" si="1352"/>
        <v>0</v>
      </c>
      <c r="AZ102" s="303">
        <f t="shared" si="1351"/>
        <v>0</v>
      </c>
      <c r="BA102" s="303">
        <f t="shared" ref="BA102" si="1353">IF($L102&gt;0,$L102*AZ102,0)</f>
        <v>0</v>
      </c>
      <c r="BB102" s="303">
        <f t="shared" si="1351"/>
        <v>0</v>
      </c>
      <c r="BC102" s="314">
        <f t="shared" ref="BC102" si="1354">IF($L102&gt;0,$L102*BB102,0)</f>
        <v>0</v>
      </c>
      <c r="BD102" s="291">
        <f t="shared" ref="BD102" si="1355">IF($L102&gt;0,AN102,0)</f>
        <v>0</v>
      </c>
      <c r="BE102" s="303">
        <f t="shared" ref="BE102" si="1356">IF($L102&gt;0,$L102*BD102,0)</f>
        <v>0</v>
      </c>
      <c r="BF102" s="303">
        <f t="shared" ref="BF102" si="1357">IF($L102&gt;0,AP102,0)</f>
        <v>0</v>
      </c>
      <c r="BG102" s="303">
        <f t="shared" ref="BG102" si="1358">IF($L102&gt;0,$L102*BF102,0)</f>
        <v>0</v>
      </c>
      <c r="BH102" s="303">
        <f t="shared" ref="BH102" si="1359">IF($L102&gt;0,AR102,0)</f>
        <v>0</v>
      </c>
      <c r="BI102" s="303">
        <f t="shared" ref="BI102" si="1360">IF($L102&gt;0,$L102*BH102,0)</f>
        <v>0</v>
      </c>
      <c r="BJ102" s="303">
        <f t="shared" ref="BJ102" si="1361">IF($L102&gt;0,AT102,0)</f>
        <v>0</v>
      </c>
      <c r="BK102" s="314">
        <f t="shared" ref="BK102" si="1362">IF($L102&gt;0,$L102*BJ102,0)</f>
        <v>0</v>
      </c>
      <c r="BL102" s="315">
        <f>IF(F102=vstupy!F$6,"1",0)</f>
        <v>0</v>
      </c>
      <c r="BM102" s="291">
        <f t="shared" ref="BM102" si="1363">IF($BL102="1",AF102,0)</f>
        <v>0</v>
      </c>
      <c r="BN102" s="303">
        <f t="shared" ref="BN102" si="1364">IF($BL102="1",AG102,0)</f>
        <v>0</v>
      </c>
      <c r="BO102" s="303">
        <f t="shared" ref="BO102" si="1365">IF($BL102="1",AH102,0)</f>
        <v>0</v>
      </c>
      <c r="BP102" s="303">
        <f t="shared" ref="BP102" si="1366">IF($BL102="1",AI102,0)</f>
        <v>0</v>
      </c>
      <c r="BQ102" s="303">
        <f t="shared" ref="BQ102" si="1367">IF($BL102="1",AJ102,0)</f>
        <v>0</v>
      </c>
      <c r="BR102" s="303">
        <f t="shared" ref="BR102" si="1368">IF($BL102="1",AK102,0)</f>
        <v>0</v>
      </c>
      <c r="BS102" s="303">
        <f t="shared" ref="BS102" si="1369">IF($BL102="1",AL102,0)</f>
        <v>0</v>
      </c>
      <c r="BT102" s="314">
        <f t="shared" ref="BT102" si="1370">IF($BL102="1",AM102,0)</f>
        <v>0</v>
      </c>
      <c r="BU102" s="291">
        <f t="shared" ref="BU102" si="1371">IF($BL102="1",AN102,0)</f>
        <v>0</v>
      </c>
      <c r="BV102" s="307">
        <f t="shared" ref="BV102" si="1372">IF($BL102="1",AO102,0)</f>
        <v>0</v>
      </c>
      <c r="BW102" s="307">
        <f t="shared" ref="BW102" si="1373">IF($BL102="1",AP102,0)</f>
        <v>0</v>
      </c>
      <c r="BX102" s="307">
        <f t="shared" ref="BX102" si="1374">IF($BL102="1",AQ102,0)</f>
        <v>0</v>
      </c>
      <c r="BY102" s="307">
        <f t="shared" ref="BY102" si="1375">IF($BL102="1",AR102,0)</f>
        <v>0</v>
      </c>
      <c r="BZ102" s="307">
        <f t="shared" ref="BZ102" si="1376">IF($BL102="1",AS102,0)</f>
        <v>0</v>
      </c>
      <c r="CA102" s="307">
        <f t="shared" ref="CA102" si="1377">IF($BL102="1",AT102,0)</f>
        <v>0</v>
      </c>
      <c r="CB102" s="349">
        <f t="shared" ref="CB102" si="1378">IF($BL102="1",AU102,0)</f>
        <v>0</v>
      </c>
      <c r="CC102" s="291">
        <f>IFERROR(IF($X102="N/A",Z102+AB102+AD102,X102+Z102+AB102+AD102),0)</f>
        <v>0</v>
      </c>
      <c r="CD102" s="314">
        <f>Y102+AA102+AC102+AE102</f>
        <v>0</v>
      </c>
    </row>
    <row r="103" spans="2:82" ht="12.6" customHeight="1" x14ac:dyDescent="0.2">
      <c r="B103" s="285"/>
      <c r="C103" s="270"/>
      <c r="D103" s="270"/>
      <c r="E103" s="270"/>
      <c r="F103" s="269"/>
      <c r="G103" s="284"/>
      <c r="H103" s="269"/>
      <c r="I103" s="269"/>
      <c r="J103" s="273"/>
      <c r="K103" s="269"/>
      <c r="L103" s="273"/>
      <c r="M103" s="269"/>
      <c r="N103" s="269"/>
      <c r="O103" s="269"/>
      <c r="P103" s="301"/>
      <c r="Q103" s="286"/>
      <c r="R103" s="300"/>
      <c r="S103" s="269"/>
      <c r="T103" s="153" t="s">
        <v>51</v>
      </c>
      <c r="U103" s="218">
        <f>IFERROR(VLOOKUP(T103,vstupy!$B$2:$C$12,2,FALSE),0)</f>
        <v>0</v>
      </c>
      <c r="V103" s="286"/>
      <c r="W103" s="280"/>
      <c r="X103" s="281"/>
      <c r="Y103" s="277"/>
      <c r="Z103" s="277"/>
      <c r="AA103" s="277"/>
      <c r="AB103" s="277"/>
      <c r="AC103" s="277"/>
      <c r="AD103" s="277"/>
      <c r="AE103" s="275"/>
      <c r="AF103" s="291"/>
      <c r="AG103" s="303"/>
      <c r="AH103" s="303"/>
      <c r="AI103" s="303"/>
      <c r="AJ103" s="303"/>
      <c r="AK103" s="303"/>
      <c r="AL103" s="303"/>
      <c r="AM103" s="314"/>
      <c r="AN103" s="307"/>
      <c r="AO103" s="307"/>
      <c r="AP103" s="307"/>
      <c r="AQ103" s="307"/>
      <c r="AR103" s="307"/>
      <c r="AS103" s="307"/>
      <c r="AT103" s="307"/>
      <c r="AU103" s="336"/>
      <c r="AV103" s="291"/>
      <c r="AW103" s="303"/>
      <c r="AX103" s="303"/>
      <c r="AY103" s="303"/>
      <c r="AZ103" s="303"/>
      <c r="BA103" s="303"/>
      <c r="BB103" s="303"/>
      <c r="BC103" s="314"/>
      <c r="BD103" s="291"/>
      <c r="BE103" s="303"/>
      <c r="BF103" s="303"/>
      <c r="BG103" s="303"/>
      <c r="BH103" s="303"/>
      <c r="BI103" s="303"/>
      <c r="BJ103" s="303"/>
      <c r="BK103" s="314"/>
      <c r="BL103" s="315"/>
      <c r="BM103" s="291"/>
      <c r="BN103" s="303"/>
      <c r="BO103" s="303"/>
      <c r="BP103" s="303"/>
      <c r="BQ103" s="303"/>
      <c r="BR103" s="303"/>
      <c r="BS103" s="303"/>
      <c r="BT103" s="314"/>
      <c r="BU103" s="291"/>
      <c r="BV103" s="307"/>
      <c r="BW103" s="307"/>
      <c r="BX103" s="307"/>
      <c r="BY103" s="307"/>
      <c r="BZ103" s="307"/>
      <c r="CA103" s="307"/>
      <c r="CB103" s="349"/>
      <c r="CC103" s="291"/>
      <c r="CD103" s="314"/>
    </row>
    <row r="104" spans="2:82" ht="12.6" customHeight="1" x14ac:dyDescent="0.2">
      <c r="B104" s="285"/>
      <c r="C104" s="270"/>
      <c r="D104" s="270"/>
      <c r="E104" s="270"/>
      <c r="F104" s="269"/>
      <c r="G104" s="284"/>
      <c r="H104" s="269"/>
      <c r="I104" s="269"/>
      <c r="J104" s="273"/>
      <c r="K104" s="269"/>
      <c r="L104" s="273"/>
      <c r="M104" s="269"/>
      <c r="N104" s="269"/>
      <c r="O104" s="269"/>
      <c r="P104" s="301"/>
      <c r="Q104" s="286"/>
      <c r="R104" s="300"/>
      <c r="S104" s="269"/>
      <c r="T104" s="153" t="s">
        <v>51</v>
      </c>
      <c r="U104" s="218">
        <f>IFERROR(VLOOKUP(T104,vstupy!$B$2:$C$12,2,FALSE),0)</f>
        <v>0</v>
      </c>
      <c r="V104" s="286"/>
      <c r="W104" s="280"/>
      <c r="X104" s="282"/>
      <c r="Y104" s="277"/>
      <c r="Z104" s="277"/>
      <c r="AA104" s="277"/>
      <c r="AB104" s="277"/>
      <c r="AC104" s="277"/>
      <c r="AD104" s="277"/>
      <c r="AE104" s="275"/>
      <c r="AF104" s="291"/>
      <c r="AG104" s="303"/>
      <c r="AH104" s="303"/>
      <c r="AI104" s="303"/>
      <c r="AJ104" s="303"/>
      <c r="AK104" s="303"/>
      <c r="AL104" s="303"/>
      <c r="AM104" s="314"/>
      <c r="AN104" s="307"/>
      <c r="AO104" s="307"/>
      <c r="AP104" s="307"/>
      <c r="AQ104" s="307"/>
      <c r="AR104" s="307"/>
      <c r="AS104" s="307"/>
      <c r="AT104" s="307"/>
      <c r="AU104" s="336"/>
      <c r="AV104" s="291"/>
      <c r="AW104" s="303"/>
      <c r="AX104" s="303"/>
      <c r="AY104" s="303"/>
      <c r="AZ104" s="303"/>
      <c r="BA104" s="303"/>
      <c r="BB104" s="303"/>
      <c r="BC104" s="314"/>
      <c r="BD104" s="291"/>
      <c r="BE104" s="303"/>
      <c r="BF104" s="303"/>
      <c r="BG104" s="303"/>
      <c r="BH104" s="303"/>
      <c r="BI104" s="303"/>
      <c r="BJ104" s="303"/>
      <c r="BK104" s="314"/>
      <c r="BL104" s="315"/>
      <c r="BM104" s="291"/>
      <c r="BN104" s="303"/>
      <c r="BO104" s="303"/>
      <c r="BP104" s="303"/>
      <c r="BQ104" s="303"/>
      <c r="BR104" s="303"/>
      <c r="BS104" s="303"/>
      <c r="BT104" s="314"/>
      <c r="BU104" s="291"/>
      <c r="BV104" s="307"/>
      <c r="BW104" s="307"/>
      <c r="BX104" s="307"/>
      <c r="BY104" s="307"/>
      <c r="BZ104" s="307"/>
      <c r="CA104" s="307"/>
      <c r="CB104" s="349"/>
      <c r="CC104" s="291"/>
      <c r="CD104" s="314"/>
    </row>
    <row r="105" spans="2:82" ht="12.6" customHeight="1" x14ac:dyDescent="0.2">
      <c r="B105" s="285">
        <v>33</v>
      </c>
      <c r="C105" s="270"/>
      <c r="D105" s="270"/>
      <c r="E105" s="270"/>
      <c r="F105" s="269" t="s">
        <v>177</v>
      </c>
      <c r="G105" s="284"/>
      <c r="H105" s="269"/>
      <c r="I105" s="269"/>
      <c r="J105" s="273">
        <f t="shared" ref="J105" si="1379">IF(I105="N",0,I105)</f>
        <v>0</v>
      </c>
      <c r="K105" s="269"/>
      <c r="L105" s="273">
        <f t="shared" si="1121"/>
        <v>0</v>
      </c>
      <c r="M105" s="269" t="s">
        <v>177</v>
      </c>
      <c r="N105" s="269"/>
      <c r="O105" s="269"/>
      <c r="P105" s="301"/>
      <c r="Q105" s="286" t="s">
        <v>50</v>
      </c>
      <c r="R105" s="300">
        <f>VLOOKUP(Q105,vstupy!$B$17:$C$27,2,FALSE)</f>
        <v>0</v>
      </c>
      <c r="S105" s="269"/>
      <c r="T105" s="153" t="s">
        <v>51</v>
      </c>
      <c r="U105" s="218">
        <f>IFERROR(VLOOKUP(T105,vstupy!$B$2:$C$12,2,FALSE),0)</f>
        <v>0</v>
      </c>
      <c r="V105" s="286" t="s">
        <v>50</v>
      </c>
      <c r="W105" s="279">
        <f>VLOOKUP(V105,vstupy!$B$17:$C$27,2,FALSE)</f>
        <v>0</v>
      </c>
      <c r="X105" s="281" t="str">
        <f t="shared" ref="X105" si="1380">IFERROR(IF(J105=0,"N",N105/I105),0)</f>
        <v>N</v>
      </c>
      <c r="Y105" s="276">
        <f t="shared" ref="Y105" si="1381">N105</f>
        <v>0</v>
      </c>
      <c r="Z105" s="276" t="str">
        <f t="shared" ref="Z105" si="1382">IFERROR(IF(J105=0,"N",O105/I105),0)</f>
        <v>N</v>
      </c>
      <c r="AA105" s="276">
        <f t="shared" si="859"/>
        <v>0</v>
      </c>
      <c r="AB105" s="276">
        <f t="shared" ref="AB105" si="1383">P105*R105</f>
        <v>0</v>
      </c>
      <c r="AC105" s="276">
        <f t="shared" si="1038"/>
        <v>0</v>
      </c>
      <c r="AD105" s="278">
        <f t="shared" ref="AD105" si="1384">IF(S105&gt;0,IF(W105&gt;0,($G$6/160)*(S105/60)*W105,0),IF(W105&gt;0,($G$6/160)*((U105+U106+U107)/60)*W105,0))</f>
        <v>0</v>
      </c>
      <c r="AE105" s="274">
        <f t="shared" si="994"/>
        <v>0</v>
      </c>
      <c r="AF105" s="291">
        <f>IF($M105="In (zvyšuje náklady)",X105,0)</f>
        <v>0</v>
      </c>
      <c r="AG105" s="303">
        <f t="shared" ref="AG105:AM105" si="1385">IF($M105="In (zvyšuje náklady)",Y105,0)</f>
        <v>0</v>
      </c>
      <c r="AH105" s="303">
        <f t="shared" si="1385"/>
        <v>0</v>
      </c>
      <c r="AI105" s="303">
        <f t="shared" si="1385"/>
        <v>0</v>
      </c>
      <c r="AJ105" s="303">
        <f t="shared" si="1385"/>
        <v>0</v>
      </c>
      <c r="AK105" s="303">
        <f t="shared" si="1385"/>
        <v>0</v>
      </c>
      <c r="AL105" s="303">
        <f t="shared" si="1385"/>
        <v>0</v>
      </c>
      <c r="AM105" s="314">
        <f t="shared" si="1385"/>
        <v>0</v>
      </c>
      <c r="AN105" s="306" t="str">
        <f t="shared" ref="AN105" si="1386">IF($M105="In (zvyšuje náklady)",0,X105)</f>
        <v>N</v>
      </c>
      <c r="AO105" s="306">
        <f t="shared" ref="AO105" si="1387">IF($M105="In (zvyšuje náklady)",0,Y105)</f>
        <v>0</v>
      </c>
      <c r="AP105" s="306" t="str">
        <f t="shared" ref="AP105" si="1388">IF($M105="In (zvyšuje náklady)",0,Z105)</f>
        <v>N</v>
      </c>
      <c r="AQ105" s="306">
        <f t="shared" ref="AQ105" si="1389">IF($M105="In (zvyšuje náklady)",0,AA105)</f>
        <v>0</v>
      </c>
      <c r="AR105" s="306">
        <f t="shared" ref="AR105" si="1390">IF($M105="In (zvyšuje náklady)",0,AB105)</f>
        <v>0</v>
      </c>
      <c r="AS105" s="306">
        <f t="shared" ref="AS105" si="1391">IF($M105="In (zvyšuje náklady)",0,AC105)</f>
        <v>0</v>
      </c>
      <c r="AT105" s="306">
        <f t="shared" ref="AT105" si="1392">IF($M105="In (zvyšuje náklady)",0,AD105)</f>
        <v>0</v>
      </c>
      <c r="AU105" s="335">
        <f t="shared" ref="AU105" si="1393">IF($M105="In (zvyšuje náklady)",0,AE105)</f>
        <v>0</v>
      </c>
      <c r="AV105" s="291">
        <f t="shared" ref="AV105:BB105" si="1394">IF($L105&gt;0,AF105,0)</f>
        <v>0</v>
      </c>
      <c r="AW105" s="303">
        <f t="shared" ref="AW105:AY105" si="1395">IF($L105&gt;0,$L105*AV105,0)</f>
        <v>0</v>
      </c>
      <c r="AX105" s="303">
        <f t="shared" si="1394"/>
        <v>0</v>
      </c>
      <c r="AY105" s="303">
        <f t="shared" si="1395"/>
        <v>0</v>
      </c>
      <c r="AZ105" s="303">
        <f t="shared" si="1394"/>
        <v>0</v>
      </c>
      <c r="BA105" s="303">
        <f t="shared" ref="BA105" si="1396">IF($L105&gt;0,$L105*AZ105,0)</f>
        <v>0</v>
      </c>
      <c r="BB105" s="303">
        <f t="shared" si="1394"/>
        <v>0</v>
      </c>
      <c r="BC105" s="314">
        <f t="shared" ref="BC105" si="1397">IF($L105&gt;0,$L105*BB105,0)</f>
        <v>0</v>
      </c>
      <c r="BD105" s="291">
        <f t="shared" ref="BD105" si="1398">IF($L105&gt;0,AN105,0)</f>
        <v>0</v>
      </c>
      <c r="BE105" s="303">
        <f t="shared" ref="BE105" si="1399">IF($L105&gt;0,$L105*BD105,0)</f>
        <v>0</v>
      </c>
      <c r="BF105" s="303">
        <f t="shared" ref="BF105" si="1400">IF($L105&gt;0,AP105,0)</f>
        <v>0</v>
      </c>
      <c r="BG105" s="303">
        <f t="shared" ref="BG105" si="1401">IF($L105&gt;0,$L105*BF105,0)</f>
        <v>0</v>
      </c>
      <c r="BH105" s="303">
        <f t="shared" ref="BH105" si="1402">IF($L105&gt;0,AR105,0)</f>
        <v>0</v>
      </c>
      <c r="BI105" s="303">
        <f t="shared" ref="BI105" si="1403">IF($L105&gt;0,$L105*BH105,0)</f>
        <v>0</v>
      </c>
      <c r="BJ105" s="303">
        <f t="shared" ref="BJ105" si="1404">IF($L105&gt;0,AT105,0)</f>
        <v>0</v>
      </c>
      <c r="BK105" s="314">
        <f t="shared" ref="BK105" si="1405">IF($L105&gt;0,$L105*BJ105,0)</f>
        <v>0</v>
      </c>
      <c r="BL105" s="315">
        <f>IF(F105=vstupy!F$6,"1",0)</f>
        <v>0</v>
      </c>
      <c r="BM105" s="291">
        <f t="shared" ref="BM105" si="1406">IF($BL105="1",AF105,0)</f>
        <v>0</v>
      </c>
      <c r="BN105" s="303">
        <f t="shared" ref="BN105" si="1407">IF($BL105="1",AG105,0)</f>
        <v>0</v>
      </c>
      <c r="BO105" s="303">
        <f t="shared" ref="BO105" si="1408">IF($BL105="1",AH105,0)</f>
        <v>0</v>
      </c>
      <c r="BP105" s="303">
        <f t="shared" ref="BP105" si="1409">IF($BL105="1",AI105,0)</f>
        <v>0</v>
      </c>
      <c r="BQ105" s="303">
        <f t="shared" ref="BQ105" si="1410">IF($BL105="1",AJ105,0)</f>
        <v>0</v>
      </c>
      <c r="BR105" s="303">
        <f t="shared" ref="BR105" si="1411">IF($BL105="1",AK105,0)</f>
        <v>0</v>
      </c>
      <c r="BS105" s="303">
        <f t="shared" ref="BS105" si="1412">IF($BL105="1",AL105,0)</f>
        <v>0</v>
      </c>
      <c r="BT105" s="314">
        <f t="shared" ref="BT105" si="1413">IF($BL105="1",AM105,0)</f>
        <v>0</v>
      </c>
      <c r="BU105" s="291">
        <f t="shared" ref="BU105" si="1414">IF($BL105="1",AN105,0)</f>
        <v>0</v>
      </c>
      <c r="BV105" s="307">
        <f t="shared" ref="BV105" si="1415">IF($BL105="1",AO105,0)</f>
        <v>0</v>
      </c>
      <c r="BW105" s="307">
        <f t="shared" ref="BW105" si="1416">IF($BL105="1",AP105,0)</f>
        <v>0</v>
      </c>
      <c r="BX105" s="307">
        <f t="shared" ref="BX105" si="1417">IF($BL105="1",AQ105,0)</f>
        <v>0</v>
      </c>
      <c r="BY105" s="307">
        <f t="shared" ref="BY105" si="1418">IF($BL105="1",AR105,0)</f>
        <v>0</v>
      </c>
      <c r="BZ105" s="307">
        <f t="shared" ref="BZ105" si="1419">IF($BL105="1",AS105,0)</f>
        <v>0</v>
      </c>
      <c r="CA105" s="307">
        <f t="shared" ref="CA105" si="1420">IF($BL105="1",AT105,0)</f>
        <v>0</v>
      </c>
      <c r="CB105" s="349">
        <f t="shared" ref="CB105" si="1421">IF($BL105="1",AU105,0)</f>
        <v>0</v>
      </c>
      <c r="CC105" s="291">
        <f>IFERROR(IF($X105="N/A",Z105+AB105+AD105,X105+Z105+AB105+AD105),0)</f>
        <v>0</v>
      </c>
      <c r="CD105" s="314">
        <f>Y105+AA105+AC105+AE105</f>
        <v>0</v>
      </c>
    </row>
    <row r="106" spans="2:82" ht="12.6" customHeight="1" x14ac:dyDescent="0.2">
      <c r="B106" s="285"/>
      <c r="C106" s="270"/>
      <c r="D106" s="270"/>
      <c r="E106" s="270"/>
      <c r="F106" s="269"/>
      <c r="G106" s="284"/>
      <c r="H106" s="269"/>
      <c r="I106" s="269"/>
      <c r="J106" s="273"/>
      <c r="K106" s="269"/>
      <c r="L106" s="273"/>
      <c r="M106" s="269"/>
      <c r="N106" s="269"/>
      <c r="O106" s="269"/>
      <c r="P106" s="301"/>
      <c r="Q106" s="286"/>
      <c r="R106" s="300"/>
      <c r="S106" s="269"/>
      <c r="T106" s="153" t="s">
        <v>51</v>
      </c>
      <c r="U106" s="218">
        <f>IFERROR(VLOOKUP(T106,vstupy!$B$2:$C$12,2,FALSE),0)</f>
        <v>0</v>
      </c>
      <c r="V106" s="286"/>
      <c r="W106" s="280"/>
      <c r="X106" s="281"/>
      <c r="Y106" s="277"/>
      <c r="Z106" s="277"/>
      <c r="AA106" s="277"/>
      <c r="AB106" s="277"/>
      <c r="AC106" s="277"/>
      <c r="AD106" s="277"/>
      <c r="AE106" s="275"/>
      <c r="AF106" s="291"/>
      <c r="AG106" s="303"/>
      <c r="AH106" s="303"/>
      <c r="AI106" s="303"/>
      <c r="AJ106" s="303"/>
      <c r="AK106" s="303"/>
      <c r="AL106" s="303"/>
      <c r="AM106" s="314"/>
      <c r="AN106" s="307"/>
      <c r="AO106" s="307"/>
      <c r="AP106" s="307"/>
      <c r="AQ106" s="307"/>
      <c r="AR106" s="307"/>
      <c r="AS106" s="307"/>
      <c r="AT106" s="307"/>
      <c r="AU106" s="336"/>
      <c r="AV106" s="291"/>
      <c r="AW106" s="303"/>
      <c r="AX106" s="303"/>
      <c r="AY106" s="303"/>
      <c r="AZ106" s="303"/>
      <c r="BA106" s="303"/>
      <c r="BB106" s="303"/>
      <c r="BC106" s="314"/>
      <c r="BD106" s="291"/>
      <c r="BE106" s="303"/>
      <c r="BF106" s="303"/>
      <c r="BG106" s="303"/>
      <c r="BH106" s="303"/>
      <c r="BI106" s="303"/>
      <c r="BJ106" s="303"/>
      <c r="BK106" s="314"/>
      <c r="BL106" s="315"/>
      <c r="BM106" s="291"/>
      <c r="BN106" s="303"/>
      <c r="BO106" s="303"/>
      <c r="BP106" s="303"/>
      <c r="BQ106" s="303"/>
      <c r="BR106" s="303"/>
      <c r="BS106" s="303"/>
      <c r="BT106" s="314"/>
      <c r="BU106" s="291"/>
      <c r="BV106" s="307"/>
      <c r="BW106" s="307"/>
      <c r="BX106" s="307"/>
      <c r="BY106" s="307"/>
      <c r="BZ106" s="307"/>
      <c r="CA106" s="307"/>
      <c r="CB106" s="349"/>
      <c r="CC106" s="291"/>
      <c r="CD106" s="314"/>
    </row>
    <row r="107" spans="2:82" ht="12.6" customHeight="1" x14ac:dyDescent="0.2">
      <c r="B107" s="285"/>
      <c r="C107" s="270"/>
      <c r="D107" s="270"/>
      <c r="E107" s="270"/>
      <c r="F107" s="269"/>
      <c r="G107" s="284"/>
      <c r="H107" s="269"/>
      <c r="I107" s="269"/>
      <c r="J107" s="273"/>
      <c r="K107" s="269"/>
      <c r="L107" s="273"/>
      <c r="M107" s="269"/>
      <c r="N107" s="269"/>
      <c r="O107" s="269"/>
      <c r="P107" s="301"/>
      <c r="Q107" s="286"/>
      <c r="R107" s="300"/>
      <c r="S107" s="269"/>
      <c r="T107" s="153" t="s">
        <v>51</v>
      </c>
      <c r="U107" s="218">
        <f>IFERROR(VLOOKUP(T107,vstupy!$B$2:$C$12,2,FALSE),0)</f>
        <v>0</v>
      </c>
      <c r="V107" s="286"/>
      <c r="W107" s="280"/>
      <c r="X107" s="282"/>
      <c r="Y107" s="277"/>
      <c r="Z107" s="277"/>
      <c r="AA107" s="277"/>
      <c r="AB107" s="277"/>
      <c r="AC107" s="277"/>
      <c r="AD107" s="277"/>
      <c r="AE107" s="275"/>
      <c r="AF107" s="291"/>
      <c r="AG107" s="303"/>
      <c r="AH107" s="303"/>
      <c r="AI107" s="303"/>
      <c r="AJ107" s="303"/>
      <c r="AK107" s="303"/>
      <c r="AL107" s="303"/>
      <c r="AM107" s="314"/>
      <c r="AN107" s="307"/>
      <c r="AO107" s="307"/>
      <c r="AP107" s="307"/>
      <c r="AQ107" s="307"/>
      <c r="AR107" s="307"/>
      <c r="AS107" s="307"/>
      <c r="AT107" s="307"/>
      <c r="AU107" s="336"/>
      <c r="AV107" s="291"/>
      <c r="AW107" s="303"/>
      <c r="AX107" s="303"/>
      <c r="AY107" s="303"/>
      <c r="AZ107" s="303"/>
      <c r="BA107" s="303"/>
      <c r="BB107" s="303"/>
      <c r="BC107" s="314"/>
      <c r="BD107" s="291"/>
      <c r="BE107" s="303"/>
      <c r="BF107" s="303"/>
      <c r="BG107" s="303"/>
      <c r="BH107" s="303"/>
      <c r="BI107" s="303"/>
      <c r="BJ107" s="303"/>
      <c r="BK107" s="314"/>
      <c r="BL107" s="315"/>
      <c r="BM107" s="291"/>
      <c r="BN107" s="303"/>
      <c r="BO107" s="303"/>
      <c r="BP107" s="303"/>
      <c r="BQ107" s="303"/>
      <c r="BR107" s="303"/>
      <c r="BS107" s="303"/>
      <c r="BT107" s="314"/>
      <c r="BU107" s="291"/>
      <c r="BV107" s="307"/>
      <c r="BW107" s="307"/>
      <c r="BX107" s="307"/>
      <c r="BY107" s="307"/>
      <c r="BZ107" s="307"/>
      <c r="CA107" s="307"/>
      <c r="CB107" s="349"/>
      <c r="CC107" s="291"/>
      <c r="CD107" s="314"/>
    </row>
    <row r="108" spans="2:82" ht="12.6" customHeight="1" x14ac:dyDescent="0.2">
      <c r="B108" s="285">
        <v>34</v>
      </c>
      <c r="C108" s="270"/>
      <c r="D108" s="270"/>
      <c r="E108" s="270"/>
      <c r="F108" s="269" t="s">
        <v>177</v>
      </c>
      <c r="G108" s="284"/>
      <c r="H108" s="269"/>
      <c r="I108" s="269"/>
      <c r="J108" s="273">
        <f t="shared" ref="J108" si="1422">IF(I108="N",0,I108)</f>
        <v>0</v>
      </c>
      <c r="K108" s="269"/>
      <c r="L108" s="273">
        <f t="shared" si="1121"/>
        <v>0</v>
      </c>
      <c r="M108" s="269" t="s">
        <v>177</v>
      </c>
      <c r="N108" s="269"/>
      <c r="O108" s="269"/>
      <c r="P108" s="301"/>
      <c r="Q108" s="286" t="s">
        <v>50</v>
      </c>
      <c r="R108" s="300">
        <f>VLOOKUP(Q108,vstupy!$B$17:$C$27,2,FALSE)</f>
        <v>0</v>
      </c>
      <c r="S108" s="269"/>
      <c r="T108" s="153" t="s">
        <v>51</v>
      </c>
      <c r="U108" s="218">
        <f>IFERROR(VLOOKUP(T108,vstupy!$B$2:$C$12,2,FALSE),0)</f>
        <v>0</v>
      </c>
      <c r="V108" s="286" t="s">
        <v>50</v>
      </c>
      <c r="W108" s="279">
        <f>VLOOKUP(V108,vstupy!$B$17:$C$27,2,FALSE)</f>
        <v>0</v>
      </c>
      <c r="X108" s="281" t="str">
        <f t="shared" ref="X108" si="1423">IFERROR(IF(J108=0,"N",N108/I108),0)</f>
        <v>N</v>
      </c>
      <c r="Y108" s="276">
        <f t="shared" ref="Y108" si="1424">N108</f>
        <v>0</v>
      </c>
      <c r="Z108" s="276" t="str">
        <f t="shared" ref="Z108" si="1425">IFERROR(IF(J108=0,"N",O108/I108),0)</f>
        <v>N</v>
      </c>
      <c r="AA108" s="276">
        <f t="shared" si="903"/>
        <v>0</v>
      </c>
      <c r="AB108" s="276">
        <f t="shared" ref="AB108" si="1426">P108*R108</f>
        <v>0</v>
      </c>
      <c r="AC108" s="276">
        <f t="shared" si="1038"/>
        <v>0</v>
      </c>
      <c r="AD108" s="278">
        <f t="shared" ref="AD108" si="1427">IF(S108&gt;0,IF(W108&gt;0,($G$6/160)*(S108/60)*W108,0),IF(W108&gt;0,($G$6/160)*((U108+U109+U110)/60)*W108,0))</f>
        <v>0</v>
      </c>
      <c r="AE108" s="274">
        <f t="shared" si="994"/>
        <v>0</v>
      </c>
      <c r="AF108" s="291">
        <f>IF($M108="In (zvyšuje náklady)",X108,0)</f>
        <v>0</v>
      </c>
      <c r="AG108" s="303">
        <f t="shared" ref="AG108:AM108" si="1428">IF($M108="In (zvyšuje náklady)",Y108,0)</f>
        <v>0</v>
      </c>
      <c r="AH108" s="303">
        <f t="shared" si="1428"/>
        <v>0</v>
      </c>
      <c r="AI108" s="303">
        <f t="shared" si="1428"/>
        <v>0</v>
      </c>
      <c r="AJ108" s="303">
        <f t="shared" si="1428"/>
        <v>0</v>
      </c>
      <c r="AK108" s="303">
        <f t="shared" si="1428"/>
        <v>0</v>
      </c>
      <c r="AL108" s="303">
        <f t="shared" si="1428"/>
        <v>0</v>
      </c>
      <c r="AM108" s="314">
        <f t="shared" si="1428"/>
        <v>0</v>
      </c>
      <c r="AN108" s="306" t="str">
        <f t="shared" ref="AN108" si="1429">IF($M108="In (zvyšuje náklady)",0,X108)</f>
        <v>N</v>
      </c>
      <c r="AO108" s="306">
        <f t="shared" ref="AO108" si="1430">IF($M108="In (zvyšuje náklady)",0,Y108)</f>
        <v>0</v>
      </c>
      <c r="AP108" s="306" t="str">
        <f t="shared" ref="AP108" si="1431">IF($M108="In (zvyšuje náklady)",0,Z108)</f>
        <v>N</v>
      </c>
      <c r="AQ108" s="306">
        <f t="shared" ref="AQ108" si="1432">IF($M108="In (zvyšuje náklady)",0,AA108)</f>
        <v>0</v>
      </c>
      <c r="AR108" s="306">
        <f t="shared" ref="AR108" si="1433">IF($M108="In (zvyšuje náklady)",0,AB108)</f>
        <v>0</v>
      </c>
      <c r="AS108" s="306">
        <f t="shared" ref="AS108" si="1434">IF($M108="In (zvyšuje náklady)",0,AC108)</f>
        <v>0</v>
      </c>
      <c r="AT108" s="306">
        <f t="shared" ref="AT108" si="1435">IF($M108="In (zvyšuje náklady)",0,AD108)</f>
        <v>0</v>
      </c>
      <c r="AU108" s="335">
        <f t="shared" ref="AU108" si="1436">IF($M108="In (zvyšuje náklady)",0,AE108)</f>
        <v>0</v>
      </c>
      <c r="AV108" s="291">
        <f t="shared" ref="AV108:BB108" si="1437">IF($L108&gt;0,AF108,0)</f>
        <v>0</v>
      </c>
      <c r="AW108" s="303">
        <f t="shared" ref="AW108:AY108" si="1438">IF($L108&gt;0,$L108*AV108,0)</f>
        <v>0</v>
      </c>
      <c r="AX108" s="303">
        <f t="shared" si="1437"/>
        <v>0</v>
      </c>
      <c r="AY108" s="303">
        <f t="shared" si="1438"/>
        <v>0</v>
      </c>
      <c r="AZ108" s="303">
        <f t="shared" si="1437"/>
        <v>0</v>
      </c>
      <c r="BA108" s="303">
        <f t="shared" ref="BA108" si="1439">IF($L108&gt;0,$L108*AZ108,0)</f>
        <v>0</v>
      </c>
      <c r="BB108" s="303">
        <f t="shared" si="1437"/>
        <v>0</v>
      </c>
      <c r="BC108" s="314">
        <f t="shared" ref="BC108" si="1440">IF($L108&gt;0,$L108*BB108,0)</f>
        <v>0</v>
      </c>
      <c r="BD108" s="291">
        <f t="shared" ref="BD108" si="1441">IF($L108&gt;0,AN108,0)</f>
        <v>0</v>
      </c>
      <c r="BE108" s="303">
        <f t="shared" ref="BE108" si="1442">IF($L108&gt;0,$L108*BD108,0)</f>
        <v>0</v>
      </c>
      <c r="BF108" s="303">
        <f t="shared" ref="BF108" si="1443">IF($L108&gt;0,AP108,0)</f>
        <v>0</v>
      </c>
      <c r="BG108" s="303">
        <f t="shared" ref="BG108" si="1444">IF($L108&gt;0,$L108*BF108,0)</f>
        <v>0</v>
      </c>
      <c r="BH108" s="303">
        <f t="shared" ref="BH108" si="1445">IF($L108&gt;0,AR108,0)</f>
        <v>0</v>
      </c>
      <c r="BI108" s="303">
        <f t="shared" ref="BI108" si="1446">IF($L108&gt;0,$L108*BH108,0)</f>
        <v>0</v>
      </c>
      <c r="BJ108" s="303">
        <f t="shared" ref="BJ108" si="1447">IF($L108&gt;0,AT108,0)</f>
        <v>0</v>
      </c>
      <c r="BK108" s="314">
        <f t="shared" ref="BK108" si="1448">IF($L108&gt;0,$L108*BJ108,0)</f>
        <v>0</v>
      </c>
      <c r="BL108" s="315">
        <f>IF(F108=vstupy!F$6,"1",0)</f>
        <v>0</v>
      </c>
      <c r="BM108" s="291">
        <f t="shared" ref="BM108" si="1449">IF($BL108="1",AF108,0)</f>
        <v>0</v>
      </c>
      <c r="BN108" s="303">
        <f t="shared" ref="BN108" si="1450">IF($BL108="1",AG108,0)</f>
        <v>0</v>
      </c>
      <c r="BO108" s="303">
        <f t="shared" ref="BO108" si="1451">IF($BL108="1",AH108,0)</f>
        <v>0</v>
      </c>
      <c r="BP108" s="303">
        <f t="shared" ref="BP108" si="1452">IF($BL108="1",AI108,0)</f>
        <v>0</v>
      </c>
      <c r="BQ108" s="303">
        <f t="shared" ref="BQ108" si="1453">IF($BL108="1",AJ108,0)</f>
        <v>0</v>
      </c>
      <c r="BR108" s="303">
        <f t="shared" ref="BR108" si="1454">IF($BL108="1",AK108,0)</f>
        <v>0</v>
      </c>
      <c r="BS108" s="303">
        <f t="shared" ref="BS108" si="1455">IF($BL108="1",AL108,0)</f>
        <v>0</v>
      </c>
      <c r="BT108" s="314">
        <f t="shared" ref="BT108" si="1456">IF($BL108="1",AM108,0)</f>
        <v>0</v>
      </c>
      <c r="BU108" s="291">
        <f t="shared" ref="BU108" si="1457">IF($BL108="1",AN108,0)</f>
        <v>0</v>
      </c>
      <c r="BV108" s="307">
        <f t="shared" ref="BV108" si="1458">IF($BL108="1",AO108,0)</f>
        <v>0</v>
      </c>
      <c r="BW108" s="307">
        <f t="shared" ref="BW108" si="1459">IF($BL108="1",AP108,0)</f>
        <v>0</v>
      </c>
      <c r="BX108" s="307">
        <f t="shared" ref="BX108" si="1460">IF($BL108="1",AQ108,0)</f>
        <v>0</v>
      </c>
      <c r="BY108" s="307">
        <f t="shared" ref="BY108" si="1461">IF($BL108="1",AR108,0)</f>
        <v>0</v>
      </c>
      <c r="BZ108" s="307">
        <f t="shared" ref="BZ108" si="1462">IF($BL108="1",AS108,0)</f>
        <v>0</v>
      </c>
      <c r="CA108" s="307">
        <f t="shared" ref="CA108" si="1463">IF($BL108="1",AT108,0)</f>
        <v>0</v>
      </c>
      <c r="CB108" s="349">
        <f t="shared" ref="CB108" si="1464">IF($BL108="1",AU108,0)</f>
        <v>0</v>
      </c>
      <c r="CC108" s="291">
        <f>IFERROR(IF($X108="N/A",Z108+AB108+AD108,X108+Z108+AB108+AD108),0)</f>
        <v>0</v>
      </c>
      <c r="CD108" s="314">
        <f>Y108+AA108+AC108+AE108</f>
        <v>0</v>
      </c>
    </row>
    <row r="109" spans="2:82" ht="12.6" customHeight="1" x14ac:dyDescent="0.2">
      <c r="B109" s="285"/>
      <c r="C109" s="270"/>
      <c r="D109" s="270"/>
      <c r="E109" s="270"/>
      <c r="F109" s="269"/>
      <c r="G109" s="284"/>
      <c r="H109" s="269"/>
      <c r="I109" s="269"/>
      <c r="J109" s="273"/>
      <c r="K109" s="269"/>
      <c r="L109" s="273"/>
      <c r="M109" s="269"/>
      <c r="N109" s="269"/>
      <c r="O109" s="269"/>
      <c r="P109" s="301"/>
      <c r="Q109" s="286"/>
      <c r="R109" s="300"/>
      <c r="S109" s="269"/>
      <c r="T109" s="153" t="s">
        <v>51</v>
      </c>
      <c r="U109" s="218">
        <f>IFERROR(VLOOKUP(T109,vstupy!$B$2:$C$12,2,FALSE),0)</f>
        <v>0</v>
      </c>
      <c r="V109" s="286"/>
      <c r="W109" s="280"/>
      <c r="X109" s="281"/>
      <c r="Y109" s="277"/>
      <c r="Z109" s="277"/>
      <c r="AA109" s="277"/>
      <c r="AB109" s="277"/>
      <c r="AC109" s="277"/>
      <c r="AD109" s="277"/>
      <c r="AE109" s="275"/>
      <c r="AF109" s="291"/>
      <c r="AG109" s="303"/>
      <c r="AH109" s="303"/>
      <c r="AI109" s="303"/>
      <c r="AJ109" s="303"/>
      <c r="AK109" s="303"/>
      <c r="AL109" s="303"/>
      <c r="AM109" s="314"/>
      <c r="AN109" s="307"/>
      <c r="AO109" s="307"/>
      <c r="AP109" s="307"/>
      <c r="AQ109" s="307"/>
      <c r="AR109" s="307"/>
      <c r="AS109" s="307"/>
      <c r="AT109" s="307"/>
      <c r="AU109" s="336"/>
      <c r="AV109" s="291"/>
      <c r="AW109" s="303"/>
      <c r="AX109" s="303"/>
      <c r="AY109" s="303"/>
      <c r="AZ109" s="303"/>
      <c r="BA109" s="303"/>
      <c r="BB109" s="303"/>
      <c r="BC109" s="314"/>
      <c r="BD109" s="291"/>
      <c r="BE109" s="303"/>
      <c r="BF109" s="303"/>
      <c r="BG109" s="303"/>
      <c r="BH109" s="303"/>
      <c r="BI109" s="303"/>
      <c r="BJ109" s="303"/>
      <c r="BK109" s="314"/>
      <c r="BL109" s="315"/>
      <c r="BM109" s="291"/>
      <c r="BN109" s="303"/>
      <c r="BO109" s="303"/>
      <c r="BP109" s="303"/>
      <c r="BQ109" s="303"/>
      <c r="BR109" s="303"/>
      <c r="BS109" s="303"/>
      <c r="BT109" s="314"/>
      <c r="BU109" s="291"/>
      <c r="BV109" s="307"/>
      <c r="BW109" s="307"/>
      <c r="BX109" s="307"/>
      <c r="BY109" s="307"/>
      <c r="BZ109" s="307"/>
      <c r="CA109" s="307"/>
      <c r="CB109" s="349"/>
      <c r="CC109" s="291"/>
      <c r="CD109" s="314"/>
    </row>
    <row r="110" spans="2:82" ht="12.6" customHeight="1" x14ac:dyDescent="0.2">
      <c r="B110" s="285"/>
      <c r="C110" s="270"/>
      <c r="D110" s="270"/>
      <c r="E110" s="270"/>
      <c r="F110" s="269"/>
      <c r="G110" s="284"/>
      <c r="H110" s="269"/>
      <c r="I110" s="269"/>
      <c r="J110" s="273"/>
      <c r="K110" s="269"/>
      <c r="L110" s="273"/>
      <c r="M110" s="269"/>
      <c r="N110" s="269"/>
      <c r="O110" s="269"/>
      <c r="P110" s="301"/>
      <c r="Q110" s="286"/>
      <c r="R110" s="300"/>
      <c r="S110" s="269"/>
      <c r="T110" s="153" t="s">
        <v>51</v>
      </c>
      <c r="U110" s="218">
        <f>IFERROR(VLOOKUP(T110,vstupy!$B$2:$C$12,2,FALSE),0)</f>
        <v>0</v>
      </c>
      <c r="V110" s="286"/>
      <c r="W110" s="280"/>
      <c r="X110" s="282"/>
      <c r="Y110" s="277"/>
      <c r="Z110" s="277"/>
      <c r="AA110" s="277"/>
      <c r="AB110" s="277"/>
      <c r="AC110" s="277"/>
      <c r="AD110" s="277"/>
      <c r="AE110" s="275"/>
      <c r="AF110" s="291"/>
      <c r="AG110" s="303"/>
      <c r="AH110" s="303"/>
      <c r="AI110" s="303"/>
      <c r="AJ110" s="303"/>
      <c r="AK110" s="303"/>
      <c r="AL110" s="303"/>
      <c r="AM110" s="314"/>
      <c r="AN110" s="307"/>
      <c r="AO110" s="307"/>
      <c r="AP110" s="307"/>
      <c r="AQ110" s="307"/>
      <c r="AR110" s="307"/>
      <c r="AS110" s="307"/>
      <c r="AT110" s="307"/>
      <c r="AU110" s="336"/>
      <c r="AV110" s="291"/>
      <c r="AW110" s="303"/>
      <c r="AX110" s="303"/>
      <c r="AY110" s="303"/>
      <c r="AZ110" s="303"/>
      <c r="BA110" s="303"/>
      <c r="BB110" s="303"/>
      <c r="BC110" s="314"/>
      <c r="BD110" s="291"/>
      <c r="BE110" s="303"/>
      <c r="BF110" s="303"/>
      <c r="BG110" s="303"/>
      <c r="BH110" s="303"/>
      <c r="BI110" s="303"/>
      <c r="BJ110" s="303"/>
      <c r="BK110" s="314"/>
      <c r="BL110" s="315"/>
      <c r="BM110" s="291"/>
      <c r="BN110" s="303"/>
      <c r="BO110" s="303"/>
      <c r="BP110" s="303"/>
      <c r="BQ110" s="303"/>
      <c r="BR110" s="303"/>
      <c r="BS110" s="303"/>
      <c r="BT110" s="314"/>
      <c r="BU110" s="291"/>
      <c r="BV110" s="307"/>
      <c r="BW110" s="307"/>
      <c r="BX110" s="307"/>
      <c r="BY110" s="307"/>
      <c r="BZ110" s="307"/>
      <c r="CA110" s="307"/>
      <c r="CB110" s="349"/>
      <c r="CC110" s="291"/>
      <c r="CD110" s="314"/>
    </row>
    <row r="111" spans="2:82" ht="12.6" customHeight="1" x14ac:dyDescent="0.2">
      <c r="B111" s="285">
        <v>35</v>
      </c>
      <c r="C111" s="270"/>
      <c r="D111" s="270"/>
      <c r="E111" s="270"/>
      <c r="F111" s="269" t="s">
        <v>177</v>
      </c>
      <c r="G111" s="284"/>
      <c r="H111" s="269"/>
      <c r="I111" s="269"/>
      <c r="J111" s="273">
        <f t="shared" ref="J111" si="1465">IF(I111="N",0,I111)</f>
        <v>0</v>
      </c>
      <c r="K111" s="269"/>
      <c r="L111" s="273">
        <f t="shared" si="1121"/>
        <v>0</v>
      </c>
      <c r="M111" s="269" t="s">
        <v>177</v>
      </c>
      <c r="N111" s="269"/>
      <c r="O111" s="269"/>
      <c r="P111" s="301"/>
      <c r="Q111" s="286" t="s">
        <v>50</v>
      </c>
      <c r="R111" s="300">
        <f>VLOOKUP(Q111,vstupy!$B$17:$C$27,2,FALSE)</f>
        <v>0</v>
      </c>
      <c r="S111" s="269"/>
      <c r="T111" s="153" t="s">
        <v>51</v>
      </c>
      <c r="U111" s="218">
        <f>IFERROR(VLOOKUP(T111,vstupy!$B$2:$C$12,2,FALSE),0)</f>
        <v>0</v>
      </c>
      <c r="V111" s="286" t="s">
        <v>50</v>
      </c>
      <c r="W111" s="279">
        <f>VLOOKUP(V111,vstupy!$B$17:$C$27,2,FALSE)</f>
        <v>0</v>
      </c>
      <c r="X111" s="281" t="str">
        <f t="shared" ref="X111" si="1466">IFERROR(IF(J111=0,"N",N111/I111),0)</f>
        <v>N</v>
      </c>
      <c r="Y111" s="276">
        <f t="shared" ref="Y111" si="1467">N111</f>
        <v>0</v>
      </c>
      <c r="Z111" s="276" t="str">
        <f t="shared" ref="Z111" si="1468">IFERROR(IF(J111=0,"N",O111/I111),0)</f>
        <v>N</v>
      </c>
      <c r="AA111" s="276">
        <f t="shared" si="947"/>
        <v>0</v>
      </c>
      <c r="AB111" s="276">
        <f t="shared" ref="AB111" si="1469">P111*R111</f>
        <v>0</v>
      </c>
      <c r="AC111" s="276">
        <f t="shared" si="1038"/>
        <v>0</v>
      </c>
      <c r="AD111" s="278">
        <f t="shared" ref="AD111" si="1470">IF(S111&gt;0,IF(W111&gt;0,($G$6/160)*(S111/60)*W111,0),IF(W111&gt;0,($G$6/160)*((U111+U112+U113)/60)*W111,0))</f>
        <v>0</v>
      </c>
      <c r="AE111" s="274">
        <f t="shared" si="994"/>
        <v>0</v>
      </c>
      <c r="AF111" s="291">
        <f>IF($M111="In (zvyšuje náklady)",X111,0)</f>
        <v>0</v>
      </c>
      <c r="AG111" s="303">
        <f t="shared" ref="AG111:AM111" si="1471">IF($M111="In (zvyšuje náklady)",Y111,0)</f>
        <v>0</v>
      </c>
      <c r="AH111" s="303">
        <f t="shared" si="1471"/>
        <v>0</v>
      </c>
      <c r="AI111" s="303">
        <f t="shared" si="1471"/>
        <v>0</v>
      </c>
      <c r="AJ111" s="303">
        <f t="shared" si="1471"/>
        <v>0</v>
      </c>
      <c r="AK111" s="303">
        <f t="shared" si="1471"/>
        <v>0</v>
      </c>
      <c r="AL111" s="303">
        <f t="shared" si="1471"/>
        <v>0</v>
      </c>
      <c r="AM111" s="314">
        <f t="shared" si="1471"/>
        <v>0</v>
      </c>
      <c r="AN111" s="306" t="str">
        <f t="shared" ref="AN111" si="1472">IF($M111="In (zvyšuje náklady)",0,X111)</f>
        <v>N</v>
      </c>
      <c r="AO111" s="306">
        <f t="shared" ref="AO111" si="1473">IF($M111="In (zvyšuje náklady)",0,Y111)</f>
        <v>0</v>
      </c>
      <c r="AP111" s="306" t="str">
        <f t="shared" ref="AP111" si="1474">IF($M111="In (zvyšuje náklady)",0,Z111)</f>
        <v>N</v>
      </c>
      <c r="AQ111" s="306">
        <f t="shared" ref="AQ111" si="1475">IF($M111="In (zvyšuje náklady)",0,AA111)</f>
        <v>0</v>
      </c>
      <c r="AR111" s="306">
        <f t="shared" ref="AR111" si="1476">IF($M111="In (zvyšuje náklady)",0,AB111)</f>
        <v>0</v>
      </c>
      <c r="AS111" s="306">
        <f t="shared" ref="AS111" si="1477">IF($M111="In (zvyšuje náklady)",0,AC111)</f>
        <v>0</v>
      </c>
      <c r="AT111" s="306">
        <f t="shared" ref="AT111" si="1478">IF($M111="In (zvyšuje náklady)",0,AD111)</f>
        <v>0</v>
      </c>
      <c r="AU111" s="335">
        <f t="shared" ref="AU111" si="1479">IF($M111="In (zvyšuje náklady)",0,AE111)</f>
        <v>0</v>
      </c>
      <c r="AV111" s="291">
        <f t="shared" ref="AV111:BB111" si="1480">IF($L111&gt;0,AF111,0)</f>
        <v>0</v>
      </c>
      <c r="AW111" s="303">
        <f t="shared" ref="AW111:AY111" si="1481">IF($L111&gt;0,$L111*AV111,0)</f>
        <v>0</v>
      </c>
      <c r="AX111" s="303">
        <f t="shared" si="1480"/>
        <v>0</v>
      </c>
      <c r="AY111" s="303">
        <f t="shared" si="1481"/>
        <v>0</v>
      </c>
      <c r="AZ111" s="303">
        <f t="shared" si="1480"/>
        <v>0</v>
      </c>
      <c r="BA111" s="303">
        <f t="shared" ref="BA111" si="1482">IF($L111&gt;0,$L111*AZ111,0)</f>
        <v>0</v>
      </c>
      <c r="BB111" s="303">
        <f t="shared" si="1480"/>
        <v>0</v>
      </c>
      <c r="BC111" s="314">
        <f t="shared" ref="BC111" si="1483">IF($L111&gt;0,$L111*BB111,0)</f>
        <v>0</v>
      </c>
      <c r="BD111" s="291">
        <f t="shared" ref="BD111" si="1484">IF($L111&gt;0,AN111,0)</f>
        <v>0</v>
      </c>
      <c r="BE111" s="303">
        <f t="shared" ref="BE111" si="1485">IF($L111&gt;0,$L111*BD111,0)</f>
        <v>0</v>
      </c>
      <c r="BF111" s="303">
        <f t="shared" ref="BF111" si="1486">IF($L111&gt;0,AP111,0)</f>
        <v>0</v>
      </c>
      <c r="BG111" s="303">
        <f t="shared" ref="BG111" si="1487">IF($L111&gt;0,$L111*BF111,0)</f>
        <v>0</v>
      </c>
      <c r="BH111" s="303">
        <f t="shared" ref="BH111" si="1488">IF($L111&gt;0,AR111,0)</f>
        <v>0</v>
      </c>
      <c r="BI111" s="303">
        <f t="shared" ref="BI111" si="1489">IF($L111&gt;0,$L111*BH111,0)</f>
        <v>0</v>
      </c>
      <c r="BJ111" s="303">
        <f t="shared" ref="BJ111" si="1490">IF($L111&gt;0,AT111,0)</f>
        <v>0</v>
      </c>
      <c r="BK111" s="314">
        <f t="shared" ref="BK111" si="1491">IF($L111&gt;0,$L111*BJ111,0)</f>
        <v>0</v>
      </c>
      <c r="BL111" s="315">
        <f>IF(F111=vstupy!F$6,"1",0)</f>
        <v>0</v>
      </c>
      <c r="BM111" s="291">
        <f t="shared" ref="BM111" si="1492">IF($BL111="1",AF111,0)</f>
        <v>0</v>
      </c>
      <c r="BN111" s="303">
        <f t="shared" ref="BN111" si="1493">IF($BL111="1",AG111,0)</f>
        <v>0</v>
      </c>
      <c r="BO111" s="303">
        <f t="shared" ref="BO111" si="1494">IF($BL111="1",AH111,0)</f>
        <v>0</v>
      </c>
      <c r="BP111" s="303">
        <f t="shared" ref="BP111" si="1495">IF($BL111="1",AI111,0)</f>
        <v>0</v>
      </c>
      <c r="BQ111" s="303">
        <f t="shared" ref="BQ111" si="1496">IF($BL111="1",AJ111,0)</f>
        <v>0</v>
      </c>
      <c r="BR111" s="303">
        <f t="shared" ref="BR111" si="1497">IF($BL111="1",AK111,0)</f>
        <v>0</v>
      </c>
      <c r="BS111" s="303">
        <f t="shared" ref="BS111" si="1498">IF($BL111="1",AL111,0)</f>
        <v>0</v>
      </c>
      <c r="BT111" s="314">
        <f t="shared" ref="BT111" si="1499">IF($BL111="1",AM111,0)</f>
        <v>0</v>
      </c>
      <c r="BU111" s="291">
        <f t="shared" ref="BU111" si="1500">IF($BL111="1",AN111,0)</f>
        <v>0</v>
      </c>
      <c r="BV111" s="307">
        <f t="shared" ref="BV111" si="1501">IF($BL111="1",AO111,0)</f>
        <v>0</v>
      </c>
      <c r="BW111" s="307">
        <f t="shared" ref="BW111" si="1502">IF($BL111="1",AP111,0)</f>
        <v>0</v>
      </c>
      <c r="BX111" s="307">
        <f t="shared" ref="BX111" si="1503">IF($BL111="1",AQ111,0)</f>
        <v>0</v>
      </c>
      <c r="BY111" s="307">
        <f t="shared" ref="BY111" si="1504">IF($BL111="1",AR111,0)</f>
        <v>0</v>
      </c>
      <c r="BZ111" s="307">
        <f t="shared" ref="BZ111" si="1505">IF($BL111="1",AS111,0)</f>
        <v>0</v>
      </c>
      <c r="CA111" s="307">
        <f t="shared" ref="CA111" si="1506">IF($BL111="1",AT111,0)</f>
        <v>0</v>
      </c>
      <c r="CB111" s="349">
        <f t="shared" ref="CB111" si="1507">IF($BL111="1",AU111,0)</f>
        <v>0</v>
      </c>
      <c r="CC111" s="291">
        <f>IFERROR(IF($X111="N/A",Z111+AB111+AD111,X111+Z111+AB111+AD111),0)</f>
        <v>0</v>
      </c>
      <c r="CD111" s="314">
        <f>Y111+AA111+AC111+AE111</f>
        <v>0</v>
      </c>
    </row>
    <row r="112" spans="2:82" ht="12.6" customHeight="1" x14ac:dyDescent="0.2">
      <c r="B112" s="285"/>
      <c r="C112" s="270"/>
      <c r="D112" s="270"/>
      <c r="E112" s="270"/>
      <c r="F112" s="269"/>
      <c r="G112" s="284"/>
      <c r="H112" s="269"/>
      <c r="I112" s="269"/>
      <c r="J112" s="273"/>
      <c r="K112" s="269"/>
      <c r="L112" s="273"/>
      <c r="M112" s="269"/>
      <c r="N112" s="269"/>
      <c r="O112" s="269"/>
      <c r="P112" s="301"/>
      <c r="Q112" s="286"/>
      <c r="R112" s="300"/>
      <c r="S112" s="269"/>
      <c r="T112" s="153" t="s">
        <v>51</v>
      </c>
      <c r="U112" s="218">
        <f>IFERROR(VLOOKUP(T112,vstupy!$B$2:$C$12,2,FALSE),0)</f>
        <v>0</v>
      </c>
      <c r="V112" s="286"/>
      <c r="W112" s="280"/>
      <c r="X112" s="281"/>
      <c r="Y112" s="277"/>
      <c r="Z112" s="277"/>
      <c r="AA112" s="277"/>
      <c r="AB112" s="277"/>
      <c r="AC112" s="277"/>
      <c r="AD112" s="277"/>
      <c r="AE112" s="275"/>
      <c r="AF112" s="291"/>
      <c r="AG112" s="303"/>
      <c r="AH112" s="303"/>
      <c r="AI112" s="303"/>
      <c r="AJ112" s="303"/>
      <c r="AK112" s="303"/>
      <c r="AL112" s="303"/>
      <c r="AM112" s="314"/>
      <c r="AN112" s="307"/>
      <c r="AO112" s="307"/>
      <c r="AP112" s="307"/>
      <c r="AQ112" s="307"/>
      <c r="AR112" s="307"/>
      <c r="AS112" s="307"/>
      <c r="AT112" s="307"/>
      <c r="AU112" s="336"/>
      <c r="AV112" s="291"/>
      <c r="AW112" s="303"/>
      <c r="AX112" s="303"/>
      <c r="AY112" s="303"/>
      <c r="AZ112" s="303"/>
      <c r="BA112" s="303"/>
      <c r="BB112" s="303"/>
      <c r="BC112" s="314"/>
      <c r="BD112" s="291"/>
      <c r="BE112" s="303"/>
      <c r="BF112" s="303"/>
      <c r="BG112" s="303"/>
      <c r="BH112" s="303"/>
      <c r="BI112" s="303"/>
      <c r="BJ112" s="303"/>
      <c r="BK112" s="314"/>
      <c r="BL112" s="315"/>
      <c r="BM112" s="291"/>
      <c r="BN112" s="303"/>
      <c r="BO112" s="303"/>
      <c r="BP112" s="303"/>
      <c r="BQ112" s="303"/>
      <c r="BR112" s="303"/>
      <c r="BS112" s="303"/>
      <c r="BT112" s="314"/>
      <c r="BU112" s="291"/>
      <c r="BV112" s="307"/>
      <c r="BW112" s="307"/>
      <c r="BX112" s="307"/>
      <c r="BY112" s="307"/>
      <c r="BZ112" s="307"/>
      <c r="CA112" s="307"/>
      <c r="CB112" s="349"/>
      <c r="CC112" s="291"/>
      <c r="CD112" s="314"/>
    </row>
    <row r="113" spans="2:82" ht="12.6" customHeight="1" x14ac:dyDescent="0.2">
      <c r="B113" s="285"/>
      <c r="C113" s="270"/>
      <c r="D113" s="270"/>
      <c r="E113" s="270"/>
      <c r="F113" s="269"/>
      <c r="G113" s="284"/>
      <c r="H113" s="269"/>
      <c r="I113" s="269"/>
      <c r="J113" s="273"/>
      <c r="K113" s="269"/>
      <c r="L113" s="273"/>
      <c r="M113" s="269"/>
      <c r="N113" s="269"/>
      <c r="O113" s="269"/>
      <c r="P113" s="301"/>
      <c r="Q113" s="286"/>
      <c r="R113" s="300"/>
      <c r="S113" s="269"/>
      <c r="T113" s="153" t="s">
        <v>51</v>
      </c>
      <c r="U113" s="218">
        <f>IFERROR(VLOOKUP(T113,vstupy!$B$2:$C$12,2,FALSE),0)</f>
        <v>0</v>
      </c>
      <c r="V113" s="286"/>
      <c r="W113" s="280"/>
      <c r="X113" s="282"/>
      <c r="Y113" s="277"/>
      <c r="Z113" s="277"/>
      <c r="AA113" s="277"/>
      <c r="AB113" s="277"/>
      <c r="AC113" s="277"/>
      <c r="AD113" s="277"/>
      <c r="AE113" s="275"/>
      <c r="AF113" s="291"/>
      <c r="AG113" s="303"/>
      <c r="AH113" s="303"/>
      <c r="AI113" s="303"/>
      <c r="AJ113" s="303"/>
      <c r="AK113" s="303"/>
      <c r="AL113" s="303"/>
      <c r="AM113" s="314"/>
      <c r="AN113" s="307"/>
      <c r="AO113" s="307"/>
      <c r="AP113" s="307"/>
      <c r="AQ113" s="307"/>
      <c r="AR113" s="307"/>
      <c r="AS113" s="307"/>
      <c r="AT113" s="307"/>
      <c r="AU113" s="336"/>
      <c r="AV113" s="291"/>
      <c r="AW113" s="303"/>
      <c r="AX113" s="303"/>
      <c r="AY113" s="303"/>
      <c r="AZ113" s="303"/>
      <c r="BA113" s="303"/>
      <c r="BB113" s="303"/>
      <c r="BC113" s="314"/>
      <c r="BD113" s="291"/>
      <c r="BE113" s="303"/>
      <c r="BF113" s="303"/>
      <c r="BG113" s="303"/>
      <c r="BH113" s="303"/>
      <c r="BI113" s="303"/>
      <c r="BJ113" s="303"/>
      <c r="BK113" s="314"/>
      <c r="BL113" s="315"/>
      <c r="BM113" s="291"/>
      <c r="BN113" s="303"/>
      <c r="BO113" s="303"/>
      <c r="BP113" s="303"/>
      <c r="BQ113" s="303"/>
      <c r="BR113" s="303"/>
      <c r="BS113" s="303"/>
      <c r="BT113" s="314"/>
      <c r="BU113" s="291"/>
      <c r="BV113" s="307"/>
      <c r="BW113" s="307"/>
      <c r="BX113" s="307"/>
      <c r="BY113" s="307"/>
      <c r="BZ113" s="307"/>
      <c r="CA113" s="307"/>
      <c r="CB113" s="349"/>
      <c r="CC113" s="291"/>
      <c r="CD113" s="314"/>
    </row>
    <row r="114" spans="2:82" ht="12.6" customHeight="1" x14ac:dyDescent="0.2">
      <c r="B114" s="285">
        <v>36</v>
      </c>
      <c r="C114" s="270"/>
      <c r="D114" s="270"/>
      <c r="E114" s="270"/>
      <c r="F114" s="269" t="s">
        <v>177</v>
      </c>
      <c r="G114" s="284"/>
      <c r="H114" s="269"/>
      <c r="I114" s="269"/>
      <c r="J114" s="273">
        <f t="shared" ref="J114" si="1508">IF(I114="N",0,I114)</f>
        <v>0</v>
      </c>
      <c r="K114" s="269"/>
      <c r="L114" s="273">
        <f t="shared" si="1121"/>
        <v>0</v>
      </c>
      <c r="M114" s="269" t="s">
        <v>177</v>
      </c>
      <c r="N114" s="269"/>
      <c r="O114" s="269"/>
      <c r="P114" s="301"/>
      <c r="Q114" s="286" t="s">
        <v>50</v>
      </c>
      <c r="R114" s="300">
        <f>VLOOKUP(Q114,vstupy!$B$17:$C$27,2,FALSE)</f>
        <v>0</v>
      </c>
      <c r="S114" s="269"/>
      <c r="T114" s="153" t="s">
        <v>51</v>
      </c>
      <c r="U114" s="218">
        <f>IFERROR(VLOOKUP(T114,vstupy!$B$2:$C$12,2,FALSE),0)</f>
        <v>0</v>
      </c>
      <c r="V114" s="286" t="s">
        <v>50</v>
      </c>
      <c r="W114" s="279">
        <f>VLOOKUP(V114,vstupy!$B$17:$C$27,2,FALSE)</f>
        <v>0</v>
      </c>
      <c r="X114" s="281" t="str">
        <f t="shared" ref="X114" si="1509">IFERROR(IF(J114=0,"N",N114/I114),0)</f>
        <v>N</v>
      </c>
      <c r="Y114" s="276">
        <f t="shared" ref="Y114" si="1510">N114</f>
        <v>0</v>
      </c>
      <c r="Z114" s="276" t="str">
        <f t="shared" ref="Z114" si="1511">IFERROR(IF(J114=0,"N",O114/I114),0)</f>
        <v>N</v>
      </c>
      <c r="AA114" s="276">
        <f t="shared" si="991"/>
        <v>0</v>
      </c>
      <c r="AB114" s="276">
        <f t="shared" ref="AB114" si="1512">P114*R114</f>
        <v>0</v>
      </c>
      <c r="AC114" s="276">
        <f t="shared" si="1038"/>
        <v>0</v>
      </c>
      <c r="AD114" s="278">
        <f t="shared" ref="AD114" si="1513">IF(S114&gt;0,IF(W114&gt;0,($G$6/160)*(S114/60)*W114,0),IF(W114&gt;0,($G$6/160)*((U114+U115+U116)/60)*W114,0))</f>
        <v>0</v>
      </c>
      <c r="AE114" s="274">
        <f t="shared" si="994"/>
        <v>0</v>
      </c>
      <c r="AF114" s="291">
        <f>IF($M114="In (zvyšuje náklady)",X114,0)</f>
        <v>0</v>
      </c>
      <c r="AG114" s="303">
        <f t="shared" ref="AG114:AM114" si="1514">IF($M114="In (zvyšuje náklady)",Y114,0)</f>
        <v>0</v>
      </c>
      <c r="AH114" s="303">
        <f t="shared" si="1514"/>
        <v>0</v>
      </c>
      <c r="AI114" s="303">
        <f t="shared" si="1514"/>
        <v>0</v>
      </c>
      <c r="AJ114" s="303">
        <f t="shared" si="1514"/>
        <v>0</v>
      </c>
      <c r="AK114" s="303">
        <f t="shared" si="1514"/>
        <v>0</v>
      </c>
      <c r="AL114" s="303">
        <f t="shared" si="1514"/>
        <v>0</v>
      </c>
      <c r="AM114" s="314">
        <f t="shared" si="1514"/>
        <v>0</v>
      </c>
      <c r="AN114" s="306" t="str">
        <f t="shared" ref="AN114" si="1515">IF($M114="In (zvyšuje náklady)",0,X114)</f>
        <v>N</v>
      </c>
      <c r="AO114" s="306">
        <f t="shared" ref="AO114" si="1516">IF($M114="In (zvyšuje náklady)",0,Y114)</f>
        <v>0</v>
      </c>
      <c r="AP114" s="306" t="str">
        <f t="shared" ref="AP114" si="1517">IF($M114="In (zvyšuje náklady)",0,Z114)</f>
        <v>N</v>
      </c>
      <c r="AQ114" s="306">
        <f t="shared" ref="AQ114" si="1518">IF($M114="In (zvyšuje náklady)",0,AA114)</f>
        <v>0</v>
      </c>
      <c r="AR114" s="306">
        <f t="shared" ref="AR114" si="1519">IF($M114="In (zvyšuje náklady)",0,AB114)</f>
        <v>0</v>
      </c>
      <c r="AS114" s="306">
        <f t="shared" ref="AS114" si="1520">IF($M114="In (zvyšuje náklady)",0,AC114)</f>
        <v>0</v>
      </c>
      <c r="AT114" s="306">
        <f t="shared" ref="AT114" si="1521">IF($M114="In (zvyšuje náklady)",0,AD114)</f>
        <v>0</v>
      </c>
      <c r="AU114" s="335">
        <f t="shared" ref="AU114" si="1522">IF($M114="In (zvyšuje náklady)",0,AE114)</f>
        <v>0</v>
      </c>
      <c r="AV114" s="291">
        <f t="shared" ref="AV114:BB114" si="1523">IF($L114&gt;0,AF114,0)</f>
        <v>0</v>
      </c>
      <c r="AW114" s="303">
        <f t="shared" ref="AW114:AY114" si="1524">IF($L114&gt;0,$L114*AV114,0)</f>
        <v>0</v>
      </c>
      <c r="AX114" s="303">
        <f t="shared" si="1523"/>
        <v>0</v>
      </c>
      <c r="AY114" s="303">
        <f t="shared" si="1524"/>
        <v>0</v>
      </c>
      <c r="AZ114" s="303">
        <f t="shared" si="1523"/>
        <v>0</v>
      </c>
      <c r="BA114" s="303">
        <f t="shared" ref="BA114" si="1525">IF($L114&gt;0,$L114*AZ114,0)</f>
        <v>0</v>
      </c>
      <c r="BB114" s="303">
        <f t="shared" si="1523"/>
        <v>0</v>
      </c>
      <c r="BC114" s="314">
        <f t="shared" ref="BC114" si="1526">IF($L114&gt;0,$L114*BB114,0)</f>
        <v>0</v>
      </c>
      <c r="BD114" s="291">
        <f t="shared" ref="BD114" si="1527">IF($L114&gt;0,AN114,0)</f>
        <v>0</v>
      </c>
      <c r="BE114" s="303">
        <f t="shared" ref="BE114" si="1528">IF($L114&gt;0,$L114*BD114,0)</f>
        <v>0</v>
      </c>
      <c r="BF114" s="303">
        <f t="shared" ref="BF114" si="1529">IF($L114&gt;0,AP114,0)</f>
        <v>0</v>
      </c>
      <c r="BG114" s="303">
        <f t="shared" ref="BG114" si="1530">IF($L114&gt;0,$L114*BF114,0)</f>
        <v>0</v>
      </c>
      <c r="BH114" s="303">
        <f t="shared" ref="BH114" si="1531">IF($L114&gt;0,AR114,0)</f>
        <v>0</v>
      </c>
      <c r="BI114" s="303">
        <f t="shared" ref="BI114" si="1532">IF($L114&gt;0,$L114*BH114,0)</f>
        <v>0</v>
      </c>
      <c r="BJ114" s="303">
        <f t="shared" ref="BJ114" si="1533">IF($L114&gt;0,AT114,0)</f>
        <v>0</v>
      </c>
      <c r="BK114" s="314">
        <f t="shared" ref="BK114" si="1534">IF($L114&gt;0,$L114*BJ114,0)</f>
        <v>0</v>
      </c>
      <c r="BL114" s="315">
        <f>IF(F114=vstupy!F$6,"1",0)</f>
        <v>0</v>
      </c>
      <c r="BM114" s="291">
        <f t="shared" ref="BM114" si="1535">IF($BL114="1",AF114,0)</f>
        <v>0</v>
      </c>
      <c r="BN114" s="303">
        <f t="shared" ref="BN114" si="1536">IF($BL114="1",AG114,0)</f>
        <v>0</v>
      </c>
      <c r="BO114" s="303">
        <f t="shared" ref="BO114" si="1537">IF($BL114="1",AH114,0)</f>
        <v>0</v>
      </c>
      <c r="BP114" s="303">
        <f t="shared" ref="BP114" si="1538">IF($BL114="1",AI114,0)</f>
        <v>0</v>
      </c>
      <c r="BQ114" s="303">
        <f t="shared" ref="BQ114" si="1539">IF($BL114="1",AJ114,0)</f>
        <v>0</v>
      </c>
      <c r="BR114" s="303">
        <f t="shared" ref="BR114" si="1540">IF($BL114="1",AK114,0)</f>
        <v>0</v>
      </c>
      <c r="BS114" s="303">
        <f t="shared" ref="BS114" si="1541">IF($BL114="1",AL114,0)</f>
        <v>0</v>
      </c>
      <c r="BT114" s="314">
        <f t="shared" ref="BT114" si="1542">IF($BL114="1",AM114,0)</f>
        <v>0</v>
      </c>
      <c r="BU114" s="291">
        <f t="shared" ref="BU114" si="1543">IF($BL114="1",AN114,0)</f>
        <v>0</v>
      </c>
      <c r="BV114" s="307">
        <f t="shared" ref="BV114" si="1544">IF($BL114="1",AO114,0)</f>
        <v>0</v>
      </c>
      <c r="BW114" s="307">
        <f t="shared" ref="BW114" si="1545">IF($BL114="1",AP114,0)</f>
        <v>0</v>
      </c>
      <c r="BX114" s="307">
        <f t="shared" ref="BX114" si="1546">IF($BL114="1",AQ114,0)</f>
        <v>0</v>
      </c>
      <c r="BY114" s="307">
        <f t="shared" ref="BY114" si="1547">IF($BL114="1",AR114,0)</f>
        <v>0</v>
      </c>
      <c r="BZ114" s="307">
        <f t="shared" ref="BZ114" si="1548">IF($BL114="1",AS114,0)</f>
        <v>0</v>
      </c>
      <c r="CA114" s="307">
        <f t="shared" ref="CA114" si="1549">IF($BL114="1",AT114,0)</f>
        <v>0</v>
      </c>
      <c r="CB114" s="349">
        <f t="shared" ref="CB114" si="1550">IF($BL114="1",AU114,0)</f>
        <v>0</v>
      </c>
      <c r="CC114" s="291">
        <f>IFERROR(IF($X114="N/A",Z114+AB114+AD114,X114+Z114+AB114+AD114),0)</f>
        <v>0</v>
      </c>
      <c r="CD114" s="314">
        <f>Y114+AA114+AC114+AE114</f>
        <v>0</v>
      </c>
    </row>
    <row r="115" spans="2:82" ht="12.6" customHeight="1" x14ac:dyDescent="0.2">
      <c r="B115" s="285"/>
      <c r="C115" s="270"/>
      <c r="D115" s="270"/>
      <c r="E115" s="270"/>
      <c r="F115" s="269"/>
      <c r="G115" s="284"/>
      <c r="H115" s="269"/>
      <c r="I115" s="269"/>
      <c r="J115" s="273"/>
      <c r="K115" s="269"/>
      <c r="L115" s="273"/>
      <c r="M115" s="269"/>
      <c r="N115" s="269"/>
      <c r="O115" s="269"/>
      <c r="P115" s="301"/>
      <c r="Q115" s="286"/>
      <c r="R115" s="300"/>
      <c r="S115" s="269"/>
      <c r="T115" s="153" t="s">
        <v>51</v>
      </c>
      <c r="U115" s="218">
        <f>IFERROR(VLOOKUP(T115,vstupy!$B$2:$C$12,2,FALSE),0)</f>
        <v>0</v>
      </c>
      <c r="V115" s="286"/>
      <c r="W115" s="280"/>
      <c r="X115" s="281"/>
      <c r="Y115" s="277"/>
      <c r="Z115" s="277"/>
      <c r="AA115" s="277"/>
      <c r="AB115" s="277"/>
      <c r="AC115" s="277"/>
      <c r="AD115" s="277"/>
      <c r="AE115" s="275"/>
      <c r="AF115" s="291"/>
      <c r="AG115" s="303"/>
      <c r="AH115" s="303"/>
      <c r="AI115" s="303"/>
      <c r="AJ115" s="303"/>
      <c r="AK115" s="303"/>
      <c r="AL115" s="303"/>
      <c r="AM115" s="314"/>
      <c r="AN115" s="307"/>
      <c r="AO115" s="307"/>
      <c r="AP115" s="307"/>
      <c r="AQ115" s="307"/>
      <c r="AR115" s="307"/>
      <c r="AS115" s="307"/>
      <c r="AT115" s="307"/>
      <c r="AU115" s="336"/>
      <c r="AV115" s="291"/>
      <c r="AW115" s="303"/>
      <c r="AX115" s="303"/>
      <c r="AY115" s="303"/>
      <c r="AZ115" s="303"/>
      <c r="BA115" s="303"/>
      <c r="BB115" s="303"/>
      <c r="BC115" s="314"/>
      <c r="BD115" s="291"/>
      <c r="BE115" s="303"/>
      <c r="BF115" s="303"/>
      <c r="BG115" s="303"/>
      <c r="BH115" s="303"/>
      <c r="BI115" s="303"/>
      <c r="BJ115" s="303"/>
      <c r="BK115" s="314"/>
      <c r="BL115" s="315"/>
      <c r="BM115" s="291"/>
      <c r="BN115" s="303"/>
      <c r="BO115" s="303"/>
      <c r="BP115" s="303"/>
      <c r="BQ115" s="303"/>
      <c r="BR115" s="303"/>
      <c r="BS115" s="303"/>
      <c r="BT115" s="314"/>
      <c r="BU115" s="291"/>
      <c r="BV115" s="307"/>
      <c r="BW115" s="307"/>
      <c r="BX115" s="307"/>
      <c r="BY115" s="307"/>
      <c r="BZ115" s="307"/>
      <c r="CA115" s="307"/>
      <c r="CB115" s="349"/>
      <c r="CC115" s="291"/>
      <c r="CD115" s="314"/>
    </row>
    <row r="116" spans="2:82" ht="12.6" customHeight="1" x14ac:dyDescent="0.2">
      <c r="B116" s="285"/>
      <c r="C116" s="270"/>
      <c r="D116" s="270"/>
      <c r="E116" s="270"/>
      <c r="F116" s="269"/>
      <c r="G116" s="284"/>
      <c r="H116" s="269"/>
      <c r="I116" s="269"/>
      <c r="J116" s="273"/>
      <c r="K116" s="269"/>
      <c r="L116" s="273"/>
      <c r="M116" s="269"/>
      <c r="N116" s="269"/>
      <c r="O116" s="269"/>
      <c r="P116" s="301"/>
      <c r="Q116" s="286"/>
      <c r="R116" s="300"/>
      <c r="S116" s="269"/>
      <c r="T116" s="153" t="s">
        <v>51</v>
      </c>
      <c r="U116" s="218">
        <f>IFERROR(VLOOKUP(T116,vstupy!$B$2:$C$12,2,FALSE),0)</f>
        <v>0</v>
      </c>
      <c r="V116" s="286"/>
      <c r="W116" s="280"/>
      <c r="X116" s="282"/>
      <c r="Y116" s="277"/>
      <c r="Z116" s="277"/>
      <c r="AA116" s="277"/>
      <c r="AB116" s="277"/>
      <c r="AC116" s="277"/>
      <c r="AD116" s="277"/>
      <c r="AE116" s="275"/>
      <c r="AF116" s="291"/>
      <c r="AG116" s="303"/>
      <c r="AH116" s="303"/>
      <c r="AI116" s="303"/>
      <c r="AJ116" s="303"/>
      <c r="AK116" s="303"/>
      <c r="AL116" s="303"/>
      <c r="AM116" s="314"/>
      <c r="AN116" s="307"/>
      <c r="AO116" s="307"/>
      <c r="AP116" s="307"/>
      <c r="AQ116" s="307"/>
      <c r="AR116" s="307"/>
      <c r="AS116" s="307"/>
      <c r="AT116" s="307"/>
      <c r="AU116" s="336"/>
      <c r="AV116" s="291"/>
      <c r="AW116" s="303"/>
      <c r="AX116" s="303"/>
      <c r="AY116" s="303"/>
      <c r="AZ116" s="303"/>
      <c r="BA116" s="303"/>
      <c r="BB116" s="303"/>
      <c r="BC116" s="314"/>
      <c r="BD116" s="291"/>
      <c r="BE116" s="303"/>
      <c r="BF116" s="303"/>
      <c r="BG116" s="303"/>
      <c r="BH116" s="303"/>
      <c r="BI116" s="303"/>
      <c r="BJ116" s="303"/>
      <c r="BK116" s="314"/>
      <c r="BL116" s="315"/>
      <c r="BM116" s="291"/>
      <c r="BN116" s="303"/>
      <c r="BO116" s="303"/>
      <c r="BP116" s="303"/>
      <c r="BQ116" s="303"/>
      <c r="BR116" s="303"/>
      <c r="BS116" s="303"/>
      <c r="BT116" s="314"/>
      <c r="BU116" s="291"/>
      <c r="BV116" s="307"/>
      <c r="BW116" s="307"/>
      <c r="BX116" s="307"/>
      <c r="BY116" s="307"/>
      <c r="BZ116" s="307"/>
      <c r="CA116" s="307"/>
      <c r="CB116" s="349"/>
      <c r="CC116" s="291"/>
      <c r="CD116" s="314"/>
    </row>
    <row r="117" spans="2:82" ht="12.6" customHeight="1" x14ac:dyDescent="0.2">
      <c r="B117" s="285">
        <v>37</v>
      </c>
      <c r="C117" s="270"/>
      <c r="D117" s="270"/>
      <c r="E117" s="270"/>
      <c r="F117" s="269" t="s">
        <v>177</v>
      </c>
      <c r="G117" s="284"/>
      <c r="H117" s="269"/>
      <c r="I117" s="269"/>
      <c r="J117" s="273">
        <f t="shared" ref="J117" si="1551">IF(I117="N",0,I117)</f>
        <v>0</v>
      </c>
      <c r="K117" s="269"/>
      <c r="L117" s="273">
        <f t="shared" si="1121"/>
        <v>0</v>
      </c>
      <c r="M117" s="269" t="s">
        <v>177</v>
      </c>
      <c r="N117" s="269"/>
      <c r="O117" s="269"/>
      <c r="P117" s="301"/>
      <c r="Q117" s="286" t="s">
        <v>50</v>
      </c>
      <c r="R117" s="300">
        <f>VLOOKUP(Q117,vstupy!$B$17:$C$27,2,FALSE)</f>
        <v>0</v>
      </c>
      <c r="S117" s="269"/>
      <c r="T117" s="153" t="s">
        <v>51</v>
      </c>
      <c r="U117" s="218">
        <f>IFERROR(VLOOKUP(T117,vstupy!$B$2:$C$12,2,FALSE),0)</f>
        <v>0</v>
      </c>
      <c r="V117" s="286" t="s">
        <v>50</v>
      </c>
      <c r="W117" s="279">
        <f>VLOOKUP(V117,vstupy!$B$17:$C$27,2,FALSE)</f>
        <v>0</v>
      </c>
      <c r="X117" s="281" t="str">
        <f t="shared" ref="X117" si="1552">IFERROR(IF(J117=0,"N",N117/I117),0)</f>
        <v>N</v>
      </c>
      <c r="Y117" s="276">
        <f t="shared" ref="Y117" si="1553">N117</f>
        <v>0</v>
      </c>
      <c r="Z117" s="276" t="str">
        <f t="shared" ref="Z117" si="1554">IFERROR(IF(J117=0,"N",O117/I117),0)</f>
        <v>N</v>
      </c>
      <c r="AA117" s="276">
        <f t="shared" ref="AA117" si="1555">O117</f>
        <v>0</v>
      </c>
      <c r="AB117" s="276">
        <f t="shared" ref="AB117" si="1556">P117*R117</f>
        <v>0</v>
      </c>
      <c r="AC117" s="276">
        <f t="shared" si="1038"/>
        <v>0</v>
      </c>
      <c r="AD117" s="278">
        <f t="shared" ref="AD117" si="1557">IF(S117&gt;0,IF(W117&gt;0,($G$6/160)*(S117/60)*W117,0),IF(W117&gt;0,($G$6/160)*((U117+U118+U119)/60)*W117,0))</f>
        <v>0</v>
      </c>
      <c r="AE117" s="274">
        <f t="shared" si="994"/>
        <v>0</v>
      </c>
      <c r="AF117" s="291">
        <f>IF($M117="In (zvyšuje náklady)",X117,0)</f>
        <v>0</v>
      </c>
      <c r="AG117" s="303">
        <f t="shared" ref="AG117:AM117" si="1558">IF($M117="In (zvyšuje náklady)",Y117,0)</f>
        <v>0</v>
      </c>
      <c r="AH117" s="303">
        <f t="shared" si="1558"/>
        <v>0</v>
      </c>
      <c r="AI117" s="303">
        <f t="shared" si="1558"/>
        <v>0</v>
      </c>
      <c r="AJ117" s="303">
        <f t="shared" si="1558"/>
        <v>0</v>
      </c>
      <c r="AK117" s="303">
        <f t="shared" si="1558"/>
        <v>0</v>
      </c>
      <c r="AL117" s="303">
        <f t="shared" si="1558"/>
        <v>0</v>
      </c>
      <c r="AM117" s="314">
        <f t="shared" si="1558"/>
        <v>0</v>
      </c>
      <c r="AN117" s="306" t="str">
        <f t="shared" ref="AN117" si="1559">IF($M117="In (zvyšuje náklady)",0,X117)</f>
        <v>N</v>
      </c>
      <c r="AO117" s="306">
        <f t="shared" ref="AO117" si="1560">IF($M117="In (zvyšuje náklady)",0,Y117)</f>
        <v>0</v>
      </c>
      <c r="AP117" s="306" t="str">
        <f t="shared" ref="AP117" si="1561">IF($M117="In (zvyšuje náklady)",0,Z117)</f>
        <v>N</v>
      </c>
      <c r="AQ117" s="306">
        <f t="shared" ref="AQ117" si="1562">IF($M117="In (zvyšuje náklady)",0,AA117)</f>
        <v>0</v>
      </c>
      <c r="AR117" s="306">
        <f t="shared" ref="AR117" si="1563">IF($M117="In (zvyšuje náklady)",0,AB117)</f>
        <v>0</v>
      </c>
      <c r="AS117" s="306">
        <f t="shared" ref="AS117" si="1564">IF($M117="In (zvyšuje náklady)",0,AC117)</f>
        <v>0</v>
      </c>
      <c r="AT117" s="306">
        <f t="shared" ref="AT117" si="1565">IF($M117="In (zvyšuje náklady)",0,AD117)</f>
        <v>0</v>
      </c>
      <c r="AU117" s="335">
        <f t="shared" ref="AU117" si="1566">IF($M117="In (zvyšuje náklady)",0,AE117)</f>
        <v>0</v>
      </c>
      <c r="AV117" s="291">
        <f t="shared" ref="AV117:BB117" si="1567">IF($L117&gt;0,AF117,0)</f>
        <v>0</v>
      </c>
      <c r="AW117" s="303">
        <f t="shared" ref="AW117:AY117" si="1568">IF($L117&gt;0,$L117*AV117,0)</f>
        <v>0</v>
      </c>
      <c r="AX117" s="303">
        <f t="shared" si="1567"/>
        <v>0</v>
      </c>
      <c r="AY117" s="303">
        <f t="shared" si="1568"/>
        <v>0</v>
      </c>
      <c r="AZ117" s="303">
        <f t="shared" si="1567"/>
        <v>0</v>
      </c>
      <c r="BA117" s="303">
        <f t="shared" ref="BA117" si="1569">IF($L117&gt;0,$L117*AZ117,0)</f>
        <v>0</v>
      </c>
      <c r="BB117" s="303">
        <f t="shared" si="1567"/>
        <v>0</v>
      </c>
      <c r="BC117" s="314">
        <f t="shared" ref="BC117" si="1570">IF($L117&gt;0,$L117*BB117,0)</f>
        <v>0</v>
      </c>
      <c r="BD117" s="291">
        <f t="shared" ref="BD117" si="1571">IF($L117&gt;0,AN117,0)</f>
        <v>0</v>
      </c>
      <c r="BE117" s="303">
        <f t="shared" ref="BE117" si="1572">IF($L117&gt;0,$L117*BD117,0)</f>
        <v>0</v>
      </c>
      <c r="BF117" s="303">
        <f t="shared" ref="BF117" si="1573">IF($L117&gt;0,AP117,0)</f>
        <v>0</v>
      </c>
      <c r="BG117" s="303">
        <f t="shared" ref="BG117" si="1574">IF($L117&gt;0,$L117*BF117,0)</f>
        <v>0</v>
      </c>
      <c r="BH117" s="303">
        <f t="shared" ref="BH117" si="1575">IF($L117&gt;0,AR117,0)</f>
        <v>0</v>
      </c>
      <c r="BI117" s="303">
        <f t="shared" ref="BI117" si="1576">IF($L117&gt;0,$L117*BH117,0)</f>
        <v>0</v>
      </c>
      <c r="BJ117" s="303">
        <f t="shared" ref="BJ117" si="1577">IF($L117&gt;0,AT117,0)</f>
        <v>0</v>
      </c>
      <c r="BK117" s="314">
        <f t="shared" ref="BK117" si="1578">IF($L117&gt;0,$L117*BJ117,0)</f>
        <v>0</v>
      </c>
      <c r="BL117" s="315">
        <f>IF(F117=vstupy!F$6,"1",0)</f>
        <v>0</v>
      </c>
      <c r="BM117" s="291">
        <f t="shared" ref="BM117" si="1579">IF($BL117="1",AF117,0)</f>
        <v>0</v>
      </c>
      <c r="BN117" s="303">
        <f t="shared" ref="BN117" si="1580">IF($BL117="1",AG117,0)</f>
        <v>0</v>
      </c>
      <c r="BO117" s="303">
        <f t="shared" ref="BO117" si="1581">IF($BL117="1",AH117,0)</f>
        <v>0</v>
      </c>
      <c r="BP117" s="303">
        <f t="shared" ref="BP117" si="1582">IF($BL117="1",AI117,0)</f>
        <v>0</v>
      </c>
      <c r="BQ117" s="303">
        <f t="shared" ref="BQ117" si="1583">IF($BL117="1",AJ117,0)</f>
        <v>0</v>
      </c>
      <c r="BR117" s="303">
        <f t="shared" ref="BR117" si="1584">IF($BL117="1",AK117,0)</f>
        <v>0</v>
      </c>
      <c r="BS117" s="303">
        <f t="shared" ref="BS117" si="1585">IF($BL117="1",AL117,0)</f>
        <v>0</v>
      </c>
      <c r="BT117" s="314">
        <f t="shared" ref="BT117" si="1586">IF($BL117="1",AM117,0)</f>
        <v>0</v>
      </c>
      <c r="BU117" s="291">
        <f t="shared" ref="BU117" si="1587">IF($BL117="1",AN117,0)</f>
        <v>0</v>
      </c>
      <c r="BV117" s="307">
        <f t="shared" ref="BV117" si="1588">IF($BL117="1",AO117,0)</f>
        <v>0</v>
      </c>
      <c r="BW117" s="307">
        <f t="shared" ref="BW117" si="1589">IF($BL117="1",AP117,0)</f>
        <v>0</v>
      </c>
      <c r="BX117" s="307">
        <f t="shared" ref="BX117" si="1590">IF($BL117="1",AQ117,0)</f>
        <v>0</v>
      </c>
      <c r="BY117" s="307">
        <f t="shared" ref="BY117" si="1591">IF($BL117="1",AR117,0)</f>
        <v>0</v>
      </c>
      <c r="BZ117" s="307">
        <f t="shared" ref="BZ117" si="1592">IF($BL117="1",AS117,0)</f>
        <v>0</v>
      </c>
      <c r="CA117" s="307">
        <f t="shared" ref="CA117" si="1593">IF($BL117="1",AT117,0)</f>
        <v>0</v>
      </c>
      <c r="CB117" s="349">
        <f t="shared" ref="CB117" si="1594">IF($BL117="1",AU117,0)</f>
        <v>0</v>
      </c>
      <c r="CC117" s="291">
        <f>IFERROR(IF($X117="N/A",Z117+AB117+AD117,X117+Z117+AB117+AD117),0)</f>
        <v>0</v>
      </c>
      <c r="CD117" s="314">
        <f>Y117+AA117+AC117+AE117</f>
        <v>0</v>
      </c>
    </row>
    <row r="118" spans="2:82" ht="12.6" customHeight="1" x14ac:dyDescent="0.2">
      <c r="B118" s="285"/>
      <c r="C118" s="270"/>
      <c r="D118" s="270"/>
      <c r="E118" s="270"/>
      <c r="F118" s="269"/>
      <c r="G118" s="284"/>
      <c r="H118" s="269"/>
      <c r="I118" s="269"/>
      <c r="J118" s="273"/>
      <c r="K118" s="269"/>
      <c r="L118" s="273"/>
      <c r="M118" s="269"/>
      <c r="N118" s="269"/>
      <c r="O118" s="269"/>
      <c r="P118" s="301"/>
      <c r="Q118" s="286"/>
      <c r="R118" s="300"/>
      <c r="S118" s="269"/>
      <c r="T118" s="153" t="s">
        <v>51</v>
      </c>
      <c r="U118" s="218">
        <f>IFERROR(VLOOKUP(T118,vstupy!$B$2:$C$12,2,FALSE),0)</f>
        <v>0</v>
      </c>
      <c r="V118" s="286"/>
      <c r="W118" s="280"/>
      <c r="X118" s="281"/>
      <c r="Y118" s="277"/>
      <c r="Z118" s="277"/>
      <c r="AA118" s="277"/>
      <c r="AB118" s="277"/>
      <c r="AC118" s="277"/>
      <c r="AD118" s="277"/>
      <c r="AE118" s="275"/>
      <c r="AF118" s="291"/>
      <c r="AG118" s="303"/>
      <c r="AH118" s="303"/>
      <c r="AI118" s="303"/>
      <c r="AJ118" s="303"/>
      <c r="AK118" s="303"/>
      <c r="AL118" s="303"/>
      <c r="AM118" s="314"/>
      <c r="AN118" s="307"/>
      <c r="AO118" s="307"/>
      <c r="AP118" s="307"/>
      <c r="AQ118" s="307"/>
      <c r="AR118" s="307"/>
      <c r="AS118" s="307"/>
      <c r="AT118" s="307"/>
      <c r="AU118" s="336"/>
      <c r="AV118" s="291"/>
      <c r="AW118" s="303"/>
      <c r="AX118" s="303"/>
      <c r="AY118" s="303"/>
      <c r="AZ118" s="303"/>
      <c r="BA118" s="303"/>
      <c r="BB118" s="303"/>
      <c r="BC118" s="314"/>
      <c r="BD118" s="291"/>
      <c r="BE118" s="303"/>
      <c r="BF118" s="303"/>
      <c r="BG118" s="303"/>
      <c r="BH118" s="303"/>
      <c r="BI118" s="303"/>
      <c r="BJ118" s="303"/>
      <c r="BK118" s="314"/>
      <c r="BL118" s="315"/>
      <c r="BM118" s="291"/>
      <c r="BN118" s="303"/>
      <c r="BO118" s="303"/>
      <c r="BP118" s="303"/>
      <c r="BQ118" s="303"/>
      <c r="BR118" s="303"/>
      <c r="BS118" s="303"/>
      <c r="BT118" s="314"/>
      <c r="BU118" s="291"/>
      <c r="BV118" s="307"/>
      <c r="BW118" s="307"/>
      <c r="BX118" s="307"/>
      <c r="BY118" s="307"/>
      <c r="BZ118" s="307"/>
      <c r="CA118" s="307"/>
      <c r="CB118" s="349"/>
      <c r="CC118" s="291"/>
      <c r="CD118" s="314"/>
    </row>
    <row r="119" spans="2:82" ht="12.6" customHeight="1" x14ac:dyDescent="0.2">
      <c r="B119" s="285"/>
      <c r="C119" s="270"/>
      <c r="D119" s="270"/>
      <c r="E119" s="270"/>
      <c r="F119" s="269"/>
      <c r="G119" s="284"/>
      <c r="H119" s="269"/>
      <c r="I119" s="269"/>
      <c r="J119" s="273"/>
      <c r="K119" s="269"/>
      <c r="L119" s="273"/>
      <c r="M119" s="269"/>
      <c r="N119" s="269"/>
      <c r="O119" s="269"/>
      <c r="P119" s="301"/>
      <c r="Q119" s="286"/>
      <c r="R119" s="300"/>
      <c r="S119" s="269"/>
      <c r="T119" s="153" t="s">
        <v>51</v>
      </c>
      <c r="U119" s="218">
        <f>IFERROR(VLOOKUP(T119,vstupy!$B$2:$C$12,2,FALSE),0)</f>
        <v>0</v>
      </c>
      <c r="V119" s="286"/>
      <c r="W119" s="280"/>
      <c r="X119" s="282"/>
      <c r="Y119" s="277"/>
      <c r="Z119" s="277"/>
      <c r="AA119" s="277"/>
      <c r="AB119" s="277"/>
      <c r="AC119" s="277"/>
      <c r="AD119" s="277"/>
      <c r="AE119" s="275"/>
      <c r="AF119" s="291"/>
      <c r="AG119" s="303"/>
      <c r="AH119" s="303"/>
      <c r="AI119" s="303"/>
      <c r="AJ119" s="303"/>
      <c r="AK119" s="303"/>
      <c r="AL119" s="303"/>
      <c r="AM119" s="314"/>
      <c r="AN119" s="307"/>
      <c r="AO119" s="307"/>
      <c r="AP119" s="307"/>
      <c r="AQ119" s="307"/>
      <c r="AR119" s="307"/>
      <c r="AS119" s="307"/>
      <c r="AT119" s="307"/>
      <c r="AU119" s="336"/>
      <c r="AV119" s="291"/>
      <c r="AW119" s="303"/>
      <c r="AX119" s="303"/>
      <c r="AY119" s="303"/>
      <c r="AZ119" s="303"/>
      <c r="BA119" s="303"/>
      <c r="BB119" s="303"/>
      <c r="BC119" s="314"/>
      <c r="BD119" s="291"/>
      <c r="BE119" s="303"/>
      <c r="BF119" s="303"/>
      <c r="BG119" s="303"/>
      <c r="BH119" s="303"/>
      <c r="BI119" s="303"/>
      <c r="BJ119" s="303"/>
      <c r="BK119" s="314"/>
      <c r="BL119" s="315"/>
      <c r="BM119" s="291"/>
      <c r="BN119" s="303"/>
      <c r="BO119" s="303"/>
      <c r="BP119" s="303"/>
      <c r="BQ119" s="303"/>
      <c r="BR119" s="303"/>
      <c r="BS119" s="303"/>
      <c r="BT119" s="314"/>
      <c r="BU119" s="291"/>
      <c r="BV119" s="307"/>
      <c r="BW119" s="307"/>
      <c r="BX119" s="307"/>
      <c r="BY119" s="307"/>
      <c r="BZ119" s="307"/>
      <c r="CA119" s="307"/>
      <c r="CB119" s="349"/>
      <c r="CC119" s="291"/>
      <c r="CD119" s="314"/>
    </row>
    <row r="120" spans="2:82" ht="12.6" customHeight="1" x14ac:dyDescent="0.2">
      <c r="B120" s="285">
        <v>38</v>
      </c>
      <c r="C120" s="270"/>
      <c r="D120" s="270"/>
      <c r="E120" s="270"/>
      <c r="F120" s="269" t="s">
        <v>177</v>
      </c>
      <c r="G120" s="284"/>
      <c r="H120" s="269"/>
      <c r="I120" s="269"/>
      <c r="J120" s="273">
        <f t="shared" ref="J120" si="1595">IF(I120="N",0,I120)</f>
        <v>0</v>
      </c>
      <c r="K120" s="269"/>
      <c r="L120" s="273">
        <f t="shared" si="1121"/>
        <v>0</v>
      </c>
      <c r="M120" s="269" t="s">
        <v>177</v>
      </c>
      <c r="N120" s="269"/>
      <c r="O120" s="269"/>
      <c r="P120" s="301"/>
      <c r="Q120" s="286" t="s">
        <v>50</v>
      </c>
      <c r="R120" s="300">
        <f>VLOOKUP(Q120,vstupy!$B$17:$C$27,2,FALSE)</f>
        <v>0</v>
      </c>
      <c r="S120" s="269"/>
      <c r="T120" s="153" t="s">
        <v>51</v>
      </c>
      <c r="U120" s="218">
        <f>IFERROR(VLOOKUP(T120,vstupy!$B$2:$C$12,2,FALSE),0)</f>
        <v>0</v>
      </c>
      <c r="V120" s="286" t="s">
        <v>50</v>
      </c>
      <c r="W120" s="279">
        <f>VLOOKUP(V120,vstupy!$B$17:$C$27,2,FALSE)</f>
        <v>0</v>
      </c>
      <c r="X120" s="281" t="str">
        <f t="shared" ref="X120" si="1596">IFERROR(IF(J120=0,"N",N120/I120),0)</f>
        <v>N</v>
      </c>
      <c r="Y120" s="276">
        <f t="shared" ref="Y120" si="1597">N120</f>
        <v>0</v>
      </c>
      <c r="Z120" s="276" t="str">
        <f t="shared" ref="Z120" si="1598">IFERROR(IF(J120=0,"N",O120/I120),0)</f>
        <v>N</v>
      </c>
      <c r="AA120" s="276">
        <f t="shared" ref="AA120:AA156" si="1599">O120</f>
        <v>0</v>
      </c>
      <c r="AB120" s="276">
        <f t="shared" ref="AB120" si="1600">P120*R120</f>
        <v>0</v>
      </c>
      <c r="AC120" s="276">
        <f t="shared" si="1038"/>
        <v>0</v>
      </c>
      <c r="AD120" s="278">
        <f t="shared" ref="AD120" si="1601">IF(S120&gt;0,IF(W120&gt;0,($G$6/160)*(S120/60)*W120,0),IF(W120&gt;0,($G$6/160)*((U120+U121+U122)/60)*W120,0))</f>
        <v>0</v>
      </c>
      <c r="AE120" s="274">
        <f t="shared" si="994"/>
        <v>0</v>
      </c>
      <c r="AF120" s="291">
        <f>IF($M120="In (zvyšuje náklady)",X120,0)</f>
        <v>0</v>
      </c>
      <c r="AG120" s="303">
        <f t="shared" ref="AG120:AM120" si="1602">IF($M120="In (zvyšuje náklady)",Y120,0)</f>
        <v>0</v>
      </c>
      <c r="AH120" s="303">
        <f t="shared" si="1602"/>
        <v>0</v>
      </c>
      <c r="AI120" s="303">
        <f t="shared" si="1602"/>
        <v>0</v>
      </c>
      <c r="AJ120" s="303">
        <f t="shared" si="1602"/>
        <v>0</v>
      </c>
      <c r="AK120" s="303">
        <f t="shared" si="1602"/>
        <v>0</v>
      </c>
      <c r="AL120" s="303">
        <f t="shared" si="1602"/>
        <v>0</v>
      </c>
      <c r="AM120" s="314">
        <f t="shared" si="1602"/>
        <v>0</v>
      </c>
      <c r="AN120" s="306" t="str">
        <f t="shared" ref="AN120" si="1603">IF($M120="In (zvyšuje náklady)",0,X120)</f>
        <v>N</v>
      </c>
      <c r="AO120" s="306">
        <f t="shared" ref="AO120" si="1604">IF($M120="In (zvyšuje náklady)",0,Y120)</f>
        <v>0</v>
      </c>
      <c r="AP120" s="306" t="str">
        <f t="shared" ref="AP120" si="1605">IF($M120="In (zvyšuje náklady)",0,Z120)</f>
        <v>N</v>
      </c>
      <c r="AQ120" s="306">
        <f t="shared" ref="AQ120" si="1606">IF($M120="In (zvyšuje náklady)",0,AA120)</f>
        <v>0</v>
      </c>
      <c r="AR120" s="306">
        <f t="shared" ref="AR120" si="1607">IF($M120="In (zvyšuje náklady)",0,AB120)</f>
        <v>0</v>
      </c>
      <c r="AS120" s="306">
        <f t="shared" ref="AS120" si="1608">IF($M120="In (zvyšuje náklady)",0,AC120)</f>
        <v>0</v>
      </c>
      <c r="AT120" s="306">
        <f t="shared" ref="AT120" si="1609">IF($M120="In (zvyšuje náklady)",0,AD120)</f>
        <v>0</v>
      </c>
      <c r="AU120" s="335">
        <f t="shared" ref="AU120" si="1610">IF($M120="In (zvyšuje náklady)",0,AE120)</f>
        <v>0</v>
      </c>
      <c r="AV120" s="291">
        <f t="shared" ref="AV120:BB120" si="1611">IF($L120&gt;0,AF120,0)</f>
        <v>0</v>
      </c>
      <c r="AW120" s="303">
        <f t="shared" ref="AW120:AY120" si="1612">IF($L120&gt;0,$L120*AV120,0)</f>
        <v>0</v>
      </c>
      <c r="AX120" s="303">
        <f t="shared" si="1611"/>
        <v>0</v>
      </c>
      <c r="AY120" s="303">
        <f t="shared" si="1612"/>
        <v>0</v>
      </c>
      <c r="AZ120" s="303">
        <f t="shared" si="1611"/>
        <v>0</v>
      </c>
      <c r="BA120" s="303">
        <f t="shared" ref="BA120" si="1613">IF($L120&gt;0,$L120*AZ120,0)</f>
        <v>0</v>
      </c>
      <c r="BB120" s="303">
        <f t="shared" si="1611"/>
        <v>0</v>
      </c>
      <c r="BC120" s="314">
        <f t="shared" ref="BC120" si="1614">IF($L120&gt;0,$L120*BB120,0)</f>
        <v>0</v>
      </c>
      <c r="BD120" s="291">
        <f t="shared" ref="BD120" si="1615">IF($L120&gt;0,AN120,0)</f>
        <v>0</v>
      </c>
      <c r="BE120" s="303">
        <f t="shared" ref="BE120" si="1616">IF($L120&gt;0,$L120*BD120,0)</f>
        <v>0</v>
      </c>
      <c r="BF120" s="303">
        <f t="shared" ref="BF120" si="1617">IF($L120&gt;0,AP120,0)</f>
        <v>0</v>
      </c>
      <c r="BG120" s="303">
        <f t="shared" ref="BG120" si="1618">IF($L120&gt;0,$L120*BF120,0)</f>
        <v>0</v>
      </c>
      <c r="BH120" s="303">
        <f t="shared" ref="BH120" si="1619">IF($L120&gt;0,AR120,0)</f>
        <v>0</v>
      </c>
      <c r="BI120" s="303">
        <f t="shared" ref="BI120" si="1620">IF($L120&gt;0,$L120*BH120,0)</f>
        <v>0</v>
      </c>
      <c r="BJ120" s="303">
        <f t="shared" ref="BJ120" si="1621">IF($L120&gt;0,AT120,0)</f>
        <v>0</v>
      </c>
      <c r="BK120" s="314">
        <f t="shared" ref="BK120" si="1622">IF($L120&gt;0,$L120*BJ120,0)</f>
        <v>0</v>
      </c>
      <c r="BL120" s="315">
        <f>IF(F120=vstupy!F$6,"1",0)</f>
        <v>0</v>
      </c>
      <c r="BM120" s="291">
        <f t="shared" ref="BM120" si="1623">IF($BL120="1",AF120,0)</f>
        <v>0</v>
      </c>
      <c r="BN120" s="303">
        <f t="shared" ref="BN120" si="1624">IF($BL120="1",AG120,0)</f>
        <v>0</v>
      </c>
      <c r="BO120" s="303">
        <f t="shared" ref="BO120" si="1625">IF($BL120="1",AH120,0)</f>
        <v>0</v>
      </c>
      <c r="BP120" s="303">
        <f t="shared" ref="BP120" si="1626">IF($BL120="1",AI120,0)</f>
        <v>0</v>
      </c>
      <c r="BQ120" s="303">
        <f t="shared" ref="BQ120" si="1627">IF($BL120="1",AJ120,0)</f>
        <v>0</v>
      </c>
      <c r="BR120" s="303">
        <f t="shared" ref="BR120" si="1628">IF($BL120="1",AK120,0)</f>
        <v>0</v>
      </c>
      <c r="BS120" s="303">
        <f t="shared" ref="BS120" si="1629">IF($BL120="1",AL120,0)</f>
        <v>0</v>
      </c>
      <c r="BT120" s="314">
        <f t="shared" ref="BT120" si="1630">IF($BL120="1",AM120,0)</f>
        <v>0</v>
      </c>
      <c r="BU120" s="291">
        <f t="shared" ref="BU120" si="1631">IF($BL120="1",AN120,0)</f>
        <v>0</v>
      </c>
      <c r="BV120" s="307">
        <f t="shared" ref="BV120" si="1632">IF($BL120="1",AO120,0)</f>
        <v>0</v>
      </c>
      <c r="BW120" s="307">
        <f t="shared" ref="BW120" si="1633">IF($BL120="1",AP120,0)</f>
        <v>0</v>
      </c>
      <c r="BX120" s="307">
        <f t="shared" ref="BX120" si="1634">IF($BL120="1",AQ120,0)</f>
        <v>0</v>
      </c>
      <c r="BY120" s="307">
        <f t="shared" ref="BY120" si="1635">IF($BL120="1",AR120,0)</f>
        <v>0</v>
      </c>
      <c r="BZ120" s="307">
        <f t="shared" ref="BZ120" si="1636">IF($BL120="1",AS120,0)</f>
        <v>0</v>
      </c>
      <c r="CA120" s="307">
        <f t="shared" ref="CA120" si="1637">IF($BL120="1",AT120,0)</f>
        <v>0</v>
      </c>
      <c r="CB120" s="349">
        <f t="shared" ref="CB120" si="1638">IF($BL120="1",AU120,0)</f>
        <v>0</v>
      </c>
      <c r="CC120" s="291">
        <f>IFERROR(IF($X120="N/A",Z120+AB120+AD120,X120+Z120+AB120+AD120),0)</f>
        <v>0</v>
      </c>
      <c r="CD120" s="314">
        <f>Y120+AA120+AC120+AE120</f>
        <v>0</v>
      </c>
    </row>
    <row r="121" spans="2:82" ht="12.6" customHeight="1" x14ac:dyDescent="0.2">
      <c r="B121" s="285"/>
      <c r="C121" s="270"/>
      <c r="D121" s="270"/>
      <c r="E121" s="270"/>
      <c r="F121" s="269"/>
      <c r="G121" s="284"/>
      <c r="H121" s="269"/>
      <c r="I121" s="269"/>
      <c r="J121" s="273"/>
      <c r="K121" s="269"/>
      <c r="L121" s="273"/>
      <c r="M121" s="269"/>
      <c r="N121" s="269"/>
      <c r="O121" s="269"/>
      <c r="P121" s="301"/>
      <c r="Q121" s="286"/>
      <c r="R121" s="300"/>
      <c r="S121" s="269"/>
      <c r="T121" s="153" t="s">
        <v>51</v>
      </c>
      <c r="U121" s="218">
        <f>IFERROR(VLOOKUP(T121,vstupy!$B$2:$C$12,2,FALSE),0)</f>
        <v>0</v>
      </c>
      <c r="V121" s="286"/>
      <c r="W121" s="280"/>
      <c r="X121" s="281"/>
      <c r="Y121" s="277"/>
      <c r="Z121" s="277"/>
      <c r="AA121" s="277"/>
      <c r="AB121" s="277"/>
      <c r="AC121" s="277"/>
      <c r="AD121" s="277"/>
      <c r="AE121" s="275"/>
      <c r="AF121" s="291"/>
      <c r="AG121" s="303"/>
      <c r="AH121" s="303"/>
      <c r="AI121" s="303"/>
      <c r="AJ121" s="303"/>
      <c r="AK121" s="303"/>
      <c r="AL121" s="303"/>
      <c r="AM121" s="314"/>
      <c r="AN121" s="307"/>
      <c r="AO121" s="307"/>
      <c r="AP121" s="307"/>
      <c r="AQ121" s="307"/>
      <c r="AR121" s="307"/>
      <c r="AS121" s="307"/>
      <c r="AT121" s="307"/>
      <c r="AU121" s="336"/>
      <c r="AV121" s="291"/>
      <c r="AW121" s="303"/>
      <c r="AX121" s="303"/>
      <c r="AY121" s="303"/>
      <c r="AZ121" s="303"/>
      <c r="BA121" s="303"/>
      <c r="BB121" s="303"/>
      <c r="BC121" s="314"/>
      <c r="BD121" s="291"/>
      <c r="BE121" s="303"/>
      <c r="BF121" s="303"/>
      <c r="BG121" s="303"/>
      <c r="BH121" s="303"/>
      <c r="BI121" s="303"/>
      <c r="BJ121" s="303"/>
      <c r="BK121" s="314"/>
      <c r="BL121" s="315"/>
      <c r="BM121" s="291"/>
      <c r="BN121" s="303"/>
      <c r="BO121" s="303"/>
      <c r="BP121" s="303"/>
      <c r="BQ121" s="303"/>
      <c r="BR121" s="303"/>
      <c r="BS121" s="303"/>
      <c r="BT121" s="314"/>
      <c r="BU121" s="291"/>
      <c r="BV121" s="307"/>
      <c r="BW121" s="307"/>
      <c r="BX121" s="307"/>
      <c r="BY121" s="307"/>
      <c r="BZ121" s="307"/>
      <c r="CA121" s="307"/>
      <c r="CB121" s="349"/>
      <c r="CC121" s="291"/>
      <c r="CD121" s="314"/>
    </row>
    <row r="122" spans="2:82" ht="12.6" customHeight="1" x14ac:dyDescent="0.2">
      <c r="B122" s="285"/>
      <c r="C122" s="270"/>
      <c r="D122" s="270"/>
      <c r="E122" s="270"/>
      <c r="F122" s="269"/>
      <c r="G122" s="284"/>
      <c r="H122" s="269"/>
      <c r="I122" s="269"/>
      <c r="J122" s="273"/>
      <c r="K122" s="269"/>
      <c r="L122" s="273"/>
      <c r="M122" s="269"/>
      <c r="N122" s="269"/>
      <c r="O122" s="269"/>
      <c r="P122" s="301"/>
      <c r="Q122" s="286"/>
      <c r="R122" s="300"/>
      <c r="S122" s="269"/>
      <c r="T122" s="153" t="s">
        <v>51</v>
      </c>
      <c r="U122" s="218">
        <f>IFERROR(VLOOKUP(T122,vstupy!$B$2:$C$12,2,FALSE),0)</f>
        <v>0</v>
      </c>
      <c r="V122" s="286"/>
      <c r="W122" s="280"/>
      <c r="X122" s="282"/>
      <c r="Y122" s="277"/>
      <c r="Z122" s="277"/>
      <c r="AA122" s="277"/>
      <c r="AB122" s="277"/>
      <c r="AC122" s="277"/>
      <c r="AD122" s="277"/>
      <c r="AE122" s="275"/>
      <c r="AF122" s="291"/>
      <c r="AG122" s="303"/>
      <c r="AH122" s="303"/>
      <c r="AI122" s="303"/>
      <c r="AJ122" s="303"/>
      <c r="AK122" s="303"/>
      <c r="AL122" s="303"/>
      <c r="AM122" s="314"/>
      <c r="AN122" s="307"/>
      <c r="AO122" s="307"/>
      <c r="AP122" s="307"/>
      <c r="AQ122" s="307"/>
      <c r="AR122" s="307"/>
      <c r="AS122" s="307"/>
      <c r="AT122" s="307"/>
      <c r="AU122" s="336"/>
      <c r="AV122" s="291"/>
      <c r="AW122" s="303"/>
      <c r="AX122" s="303"/>
      <c r="AY122" s="303"/>
      <c r="AZ122" s="303"/>
      <c r="BA122" s="303"/>
      <c r="BB122" s="303"/>
      <c r="BC122" s="314"/>
      <c r="BD122" s="291"/>
      <c r="BE122" s="303"/>
      <c r="BF122" s="303"/>
      <c r="BG122" s="303"/>
      <c r="BH122" s="303"/>
      <c r="BI122" s="303"/>
      <c r="BJ122" s="303"/>
      <c r="BK122" s="314"/>
      <c r="BL122" s="315"/>
      <c r="BM122" s="291"/>
      <c r="BN122" s="303"/>
      <c r="BO122" s="303"/>
      <c r="BP122" s="303"/>
      <c r="BQ122" s="303"/>
      <c r="BR122" s="303"/>
      <c r="BS122" s="303"/>
      <c r="BT122" s="314"/>
      <c r="BU122" s="291"/>
      <c r="BV122" s="307"/>
      <c r="BW122" s="307"/>
      <c r="BX122" s="307"/>
      <c r="BY122" s="307"/>
      <c r="BZ122" s="307"/>
      <c r="CA122" s="307"/>
      <c r="CB122" s="349"/>
      <c r="CC122" s="291"/>
      <c r="CD122" s="314"/>
    </row>
    <row r="123" spans="2:82" ht="12.6" customHeight="1" x14ac:dyDescent="0.2">
      <c r="B123" s="285">
        <v>39</v>
      </c>
      <c r="C123" s="270"/>
      <c r="D123" s="270"/>
      <c r="E123" s="270"/>
      <c r="F123" s="269" t="s">
        <v>177</v>
      </c>
      <c r="G123" s="284"/>
      <c r="H123" s="269"/>
      <c r="I123" s="269"/>
      <c r="J123" s="273">
        <f t="shared" ref="J123" si="1639">IF(I123="N",0,I123)</f>
        <v>0</v>
      </c>
      <c r="K123" s="269"/>
      <c r="L123" s="273">
        <f t="shared" si="1121"/>
        <v>0</v>
      </c>
      <c r="M123" s="269" t="s">
        <v>177</v>
      </c>
      <c r="N123" s="269"/>
      <c r="O123" s="269"/>
      <c r="P123" s="301"/>
      <c r="Q123" s="286" t="s">
        <v>50</v>
      </c>
      <c r="R123" s="300">
        <f>VLOOKUP(Q123,vstupy!$B$17:$C$27,2,FALSE)</f>
        <v>0</v>
      </c>
      <c r="S123" s="269"/>
      <c r="T123" s="153" t="s">
        <v>51</v>
      </c>
      <c r="U123" s="218">
        <f>IFERROR(VLOOKUP(T123,vstupy!$B$2:$C$12,2,FALSE),0)</f>
        <v>0</v>
      </c>
      <c r="V123" s="286" t="s">
        <v>50</v>
      </c>
      <c r="W123" s="279">
        <f>VLOOKUP(V123,vstupy!$B$17:$C$27,2,FALSE)</f>
        <v>0</v>
      </c>
      <c r="X123" s="281" t="str">
        <f t="shared" ref="X123" si="1640">IFERROR(IF(J123=0,"N",N123/I123),0)</f>
        <v>N</v>
      </c>
      <c r="Y123" s="276">
        <f t="shared" ref="Y123" si="1641">N123</f>
        <v>0</v>
      </c>
      <c r="Z123" s="276" t="str">
        <f t="shared" ref="Z123" si="1642">IFERROR(IF(J123=0,"N",O123/I123),0)</f>
        <v>N</v>
      </c>
      <c r="AA123" s="276">
        <f t="shared" ref="AA123" si="1643">O123</f>
        <v>0</v>
      </c>
      <c r="AB123" s="276">
        <f t="shared" ref="AB123" si="1644">P123*R123</f>
        <v>0</v>
      </c>
      <c r="AC123" s="276">
        <f t="shared" si="1038"/>
        <v>0</v>
      </c>
      <c r="AD123" s="278">
        <f t="shared" ref="AD123" si="1645">IF(S123&gt;0,IF(W123&gt;0,($G$6/160)*(S123/60)*W123,0),IF(W123&gt;0,($G$6/160)*((U123+U124+U125)/60)*W123,0))</f>
        <v>0</v>
      </c>
      <c r="AE123" s="274">
        <f t="shared" si="994"/>
        <v>0</v>
      </c>
      <c r="AF123" s="291">
        <f>IF($M123="In (zvyšuje náklady)",X123,0)</f>
        <v>0</v>
      </c>
      <c r="AG123" s="303">
        <f t="shared" ref="AG123:AM123" si="1646">IF($M123="In (zvyšuje náklady)",Y123,0)</f>
        <v>0</v>
      </c>
      <c r="AH123" s="303">
        <f t="shared" si="1646"/>
        <v>0</v>
      </c>
      <c r="AI123" s="303">
        <f t="shared" si="1646"/>
        <v>0</v>
      </c>
      <c r="AJ123" s="303">
        <f t="shared" si="1646"/>
        <v>0</v>
      </c>
      <c r="AK123" s="303">
        <f t="shared" si="1646"/>
        <v>0</v>
      </c>
      <c r="AL123" s="303">
        <f t="shared" si="1646"/>
        <v>0</v>
      </c>
      <c r="AM123" s="314">
        <f t="shared" si="1646"/>
        <v>0</v>
      </c>
      <c r="AN123" s="306" t="str">
        <f t="shared" ref="AN123" si="1647">IF($M123="In (zvyšuje náklady)",0,X123)</f>
        <v>N</v>
      </c>
      <c r="AO123" s="306">
        <f t="shared" ref="AO123" si="1648">IF($M123="In (zvyšuje náklady)",0,Y123)</f>
        <v>0</v>
      </c>
      <c r="AP123" s="306" t="str">
        <f t="shared" ref="AP123" si="1649">IF($M123="In (zvyšuje náklady)",0,Z123)</f>
        <v>N</v>
      </c>
      <c r="AQ123" s="306">
        <f t="shared" ref="AQ123" si="1650">IF($M123="In (zvyšuje náklady)",0,AA123)</f>
        <v>0</v>
      </c>
      <c r="AR123" s="306">
        <f t="shared" ref="AR123" si="1651">IF($M123="In (zvyšuje náklady)",0,AB123)</f>
        <v>0</v>
      </c>
      <c r="AS123" s="306">
        <f t="shared" ref="AS123" si="1652">IF($M123="In (zvyšuje náklady)",0,AC123)</f>
        <v>0</v>
      </c>
      <c r="AT123" s="306">
        <f t="shared" ref="AT123" si="1653">IF($M123="In (zvyšuje náklady)",0,AD123)</f>
        <v>0</v>
      </c>
      <c r="AU123" s="335">
        <f t="shared" ref="AU123" si="1654">IF($M123="In (zvyšuje náklady)",0,AE123)</f>
        <v>0</v>
      </c>
      <c r="AV123" s="291">
        <f t="shared" ref="AV123:BB123" si="1655">IF($L123&gt;0,AF123,0)</f>
        <v>0</v>
      </c>
      <c r="AW123" s="303">
        <f t="shared" ref="AW123:AY123" si="1656">IF($L123&gt;0,$L123*AV123,0)</f>
        <v>0</v>
      </c>
      <c r="AX123" s="303">
        <f t="shared" si="1655"/>
        <v>0</v>
      </c>
      <c r="AY123" s="303">
        <f t="shared" si="1656"/>
        <v>0</v>
      </c>
      <c r="AZ123" s="303">
        <f t="shared" si="1655"/>
        <v>0</v>
      </c>
      <c r="BA123" s="303">
        <f t="shared" ref="BA123" si="1657">IF($L123&gt;0,$L123*AZ123,0)</f>
        <v>0</v>
      </c>
      <c r="BB123" s="303">
        <f t="shared" si="1655"/>
        <v>0</v>
      </c>
      <c r="BC123" s="314">
        <f t="shared" ref="BC123" si="1658">IF($L123&gt;0,$L123*BB123,0)</f>
        <v>0</v>
      </c>
      <c r="BD123" s="291">
        <f t="shared" ref="BD123" si="1659">IF($L123&gt;0,AN123,0)</f>
        <v>0</v>
      </c>
      <c r="BE123" s="303">
        <f t="shared" ref="BE123" si="1660">IF($L123&gt;0,$L123*BD123,0)</f>
        <v>0</v>
      </c>
      <c r="BF123" s="303">
        <f t="shared" ref="BF123" si="1661">IF($L123&gt;0,AP123,0)</f>
        <v>0</v>
      </c>
      <c r="BG123" s="303">
        <f t="shared" ref="BG123" si="1662">IF($L123&gt;0,$L123*BF123,0)</f>
        <v>0</v>
      </c>
      <c r="BH123" s="303">
        <f t="shared" ref="BH123" si="1663">IF($L123&gt;0,AR123,0)</f>
        <v>0</v>
      </c>
      <c r="BI123" s="303">
        <f t="shared" ref="BI123" si="1664">IF($L123&gt;0,$L123*BH123,0)</f>
        <v>0</v>
      </c>
      <c r="BJ123" s="303">
        <f t="shared" ref="BJ123" si="1665">IF($L123&gt;0,AT123,0)</f>
        <v>0</v>
      </c>
      <c r="BK123" s="314">
        <f t="shared" ref="BK123" si="1666">IF($L123&gt;0,$L123*BJ123,0)</f>
        <v>0</v>
      </c>
      <c r="BL123" s="315">
        <f>IF(F123=vstupy!F$6,"1",0)</f>
        <v>0</v>
      </c>
      <c r="BM123" s="291">
        <f t="shared" ref="BM123" si="1667">IF($BL123="1",AF123,0)</f>
        <v>0</v>
      </c>
      <c r="BN123" s="303">
        <f t="shared" ref="BN123" si="1668">IF($BL123="1",AG123,0)</f>
        <v>0</v>
      </c>
      <c r="BO123" s="303">
        <f t="shared" ref="BO123" si="1669">IF($BL123="1",AH123,0)</f>
        <v>0</v>
      </c>
      <c r="BP123" s="303">
        <f t="shared" ref="BP123" si="1670">IF($BL123="1",AI123,0)</f>
        <v>0</v>
      </c>
      <c r="BQ123" s="303">
        <f t="shared" ref="BQ123" si="1671">IF($BL123="1",AJ123,0)</f>
        <v>0</v>
      </c>
      <c r="BR123" s="303">
        <f t="shared" ref="BR123" si="1672">IF($BL123="1",AK123,0)</f>
        <v>0</v>
      </c>
      <c r="BS123" s="303">
        <f t="shared" ref="BS123" si="1673">IF($BL123="1",AL123,0)</f>
        <v>0</v>
      </c>
      <c r="BT123" s="314">
        <f t="shared" ref="BT123" si="1674">IF($BL123="1",AM123,0)</f>
        <v>0</v>
      </c>
      <c r="BU123" s="291">
        <f t="shared" ref="BU123" si="1675">IF($BL123="1",AN123,0)</f>
        <v>0</v>
      </c>
      <c r="BV123" s="307">
        <f t="shared" ref="BV123" si="1676">IF($BL123="1",AO123,0)</f>
        <v>0</v>
      </c>
      <c r="BW123" s="307">
        <f t="shared" ref="BW123" si="1677">IF($BL123="1",AP123,0)</f>
        <v>0</v>
      </c>
      <c r="BX123" s="307">
        <f t="shared" ref="BX123" si="1678">IF($BL123="1",AQ123,0)</f>
        <v>0</v>
      </c>
      <c r="BY123" s="307">
        <f t="shared" ref="BY123" si="1679">IF($BL123="1",AR123,0)</f>
        <v>0</v>
      </c>
      <c r="BZ123" s="307">
        <f t="shared" ref="BZ123" si="1680">IF($BL123="1",AS123,0)</f>
        <v>0</v>
      </c>
      <c r="CA123" s="307">
        <f t="shared" ref="CA123" si="1681">IF($BL123="1",AT123,0)</f>
        <v>0</v>
      </c>
      <c r="CB123" s="349">
        <f t="shared" ref="CB123" si="1682">IF($BL123="1",AU123,0)</f>
        <v>0</v>
      </c>
      <c r="CC123" s="291">
        <f>IFERROR(IF($X123="N/A",Z123+AB123+AD123,X123+Z123+AB123+AD123),0)</f>
        <v>0</v>
      </c>
      <c r="CD123" s="314">
        <f>Y123+AA123+AC123+AE123</f>
        <v>0</v>
      </c>
    </row>
    <row r="124" spans="2:82" ht="12.6" customHeight="1" x14ac:dyDescent="0.2">
      <c r="B124" s="285"/>
      <c r="C124" s="270"/>
      <c r="D124" s="270"/>
      <c r="E124" s="270"/>
      <c r="F124" s="269"/>
      <c r="G124" s="284"/>
      <c r="H124" s="269"/>
      <c r="I124" s="269"/>
      <c r="J124" s="273"/>
      <c r="K124" s="269"/>
      <c r="L124" s="273"/>
      <c r="M124" s="269"/>
      <c r="N124" s="269"/>
      <c r="O124" s="269"/>
      <c r="P124" s="301"/>
      <c r="Q124" s="286"/>
      <c r="R124" s="300"/>
      <c r="S124" s="269"/>
      <c r="T124" s="153" t="s">
        <v>51</v>
      </c>
      <c r="U124" s="218">
        <f>IFERROR(VLOOKUP(T124,vstupy!$B$2:$C$12,2,FALSE),0)</f>
        <v>0</v>
      </c>
      <c r="V124" s="286"/>
      <c r="W124" s="280"/>
      <c r="X124" s="281"/>
      <c r="Y124" s="277"/>
      <c r="Z124" s="277"/>
      <c r="AA124" s="277"/>
      <c r="AB124" s="277"/>
      <c r="AC124" s="277"/>
      <c r="AD124" s="277"/>
      <c r="AE124" s="275"/>
      <c r="AF124" s="291"/>
      <c r="AG124" s="303"/>
      <c r="AH124" s="303"/>
      <c r="AI124" s="303"/>
      <c r="AJ124" s="303"/>
      <c r="AK124" s="303"/>
      <c r="AL124" s="303"/>
      <c r="AM124" s="314"/>
      <c r="AN124" s="307"/>
      <c r="AO124" s="307"/>
      <c r="AP124" s="307"/>
      <c r="AQ124" s="307"/>
      <c r="AR124" s="307"/>
      <c r="AS124" s="307"/>
      <c r="AT124" s="307"/>
      <c r="AU124" s="336"/>
      <c r="AV124" s="291"/>
      <c r="AW124" s="303"/>
      <c r="AX124" s="303"/>
      <c r="AY124" s="303"/>
      <c r="AZ124" s="303"/>
      <c r="BA124" s="303"/>
      <c r="BB124" s="303"/>
      <c r="BC124" s="314"/>
      <c r="BD124" s="291"/>
      <c r="BE124" s="303"/>
      <c r="BF124" s="303"/>
      <c r="BG124" s="303"/>
      <c r="BH124" s="303"/>
      <c r="BI124" s="303"/>
      <c r="BJ124" s="303"/>
      <c r="BK124" s="314"/>
      <c r="BL124" s="315"/>
      <c r="BM124" s="291"/>
      <c r="BN124" s="303"/>
      <c r="BO124" s="303"/>
      <c r="BP124" s="303"/>
      <c r="BQ124" s="303"/>
      <c r="BR124" s="303"/>
      <c r="BS124" s="303"/>
      <c r="BT124" s="314"/>
      <c r="BU124" s="291"/>
      <c r="BV124" s="307"/>
      <c r="BW124" s="307"/>
      <c r="BX124" s="307"/>
      <c r="BY124" s="307"/>
      <c r="BZ124" s="307"/>
      <c r="CA124" s="307"/>
      <c r="CB124" s="349"/>
      <c r="CC124" s="291"/>
      <c r="CD124" s="314"/>
    </row>
    <row r="125" spans="2:82" ht="12.6" customHeight="1" x14ac:dyDescent="0.2">
      <c r="B125" s="285"/>
      <c r="C125" s="270"/>
      <c r="D125" s="270"/>
      <c r="E125" s="270"/>
      <c r="F125" s="269"/>
      <c r="G125" s="284"/>
      <c r="H125" s="269"/>
      <c r="I125" s="269"/>
      <c r="J125" s="273"/>
      <c r="K125" s="269"/>
      <c r="L125" s="273"/>
      <c r="M125" s="269"/>
      <c r="N125" s="269"/>
      <c r="O125" s="269"/>
      <c r="P125" s="301"/>
      <c r="Q125" s="286"/>
      <c r="R125" s="300"/>
      <c r="S125" s="269"/>
      <c r="T125" s="153" t="s">
        <v>51</v>
      </c>
      <c r="U125" s="218">
        <f>IFERROR(VLOOKUP(T125,vstupy!$B$2:$C$12,2,FALSE),0)</f>
        <v>0</v>
      </c>
      <c r="V125" s="286"/>
      <c r="W125" s="280"/>
      <c r="X125" s="282"/>
      <c r="Y125" s="277"/>
      <c r="Z125" s="277"/>
      <c r="AA125" s="277"/>
      <c r="AB125" s="277"/>
      <c r="AC125" s="277"/>
      <c r="AD125" s="277"/>
      <c r="AE125" s="275"/>
      <c r="AF125" s="291"/>
      <c r="AG125" s="303"/>
      <c r="AH125" s="303"/>
      <c r="AI125" s="303"/>
      <c r="AJ125" s="303"/>
      <c r="AK125" s="303"/>
      <c r="AL125" s="303"/>
      <c r="AM125" s="314"/>
      <c r="AN125" s="307"/>
      <c r="AO125" s="307"/>
      <c r="AP125" s="307"/>
      <c r="AQ125" s="307"/>
      <c r="AR125" s="307"/>
      <c r="AS125" s="307"/>
      <c r="AT125" s="307"/>
      <c r="AU125" s="336"/>
      <c r="AV125" s="291"/>
      <c r="AW125" s="303"/>
      <c r="AX125" s="303"/>
      <c r="AY125" s="303"/>
      <c r="AZ125" s="303"/>
      <c r="BA125" s="303"/>
      <c r="BB125" s="303"/>
      <c r="BC125" s="314"/>
      <c r="BD125" s="291"/>
      <c r="BE125" s="303"/>
      <c r="BF125" s="303"/>
      <c r="BG125" s="303"/>
      <c r="BH125" s="303"/>
      <c r="BI125" s="303"/>
      <c r="BJ125" s="303"/>
      <c r="BK125" s="314"/>
      <c r="BL125" s="315"/>
      <c r="BM125" s="291"/>
      <c r="BN125" s="303"/>
      <c r="BO125" s="303"/>
      <c r="BP125" s="303"/>
      <c r="BQ125" s="303"/>
      <c r="BR125" s="303"/>
      <c r="BS125" s="303"/>
      <c r="BT125" s="314"/>
      <c r="BU125" s="291"/>
      <c r="BV125" s="307"/>
      <c r="BW125" s="307"/>
      <c r="BX125" s="307"/>
      <c r="BY125" s="307"/>
      <c r="BZ125" s="307"/>
      <c r="CA125" s="307"/>
      <c r="CB125" s="349"/>
      <c r="CC125" s="291"/>
      <c r="CD125" s="314"/>
    </row>
    <row r="126" spans="2:82" ht="12.6" customHeight="1" x14ac:dyDescent="0.2">
      <c r="B126" s="285">
        <v>40</v>
      </c>
      <c r="C126" s="270"/>
      <c r="D126" s="270"/>
      <c r="E126" s="270"/>
      <c r="F126" s="269" t="s">
        <v>177</v>
      </c>
      <c r="G126" s="284"/>
      <c r="H126" s="269"/>
      <c r="I126" s="269"/>
      <c r="J126" s="273">
        <f t="shared" ref="J126" si="1683">IF(I126="N",0,I126)</f>
        <v>0</v>
      </c>
      <c r="K126" s="269"/>
      <c r="L126" s="273">
        <f t="shared" si="1121"/>
        <v>0</v>
      </c>
      <c r="M126" s="269" t="s">
        <v>177</v>
      </c>
      <c r="N126" s="269"/>
      <c r="O126" s="269"/>
      <c r="P126" s="301"/>
      <c r="Q126" s="286" t="s">
        <v>50</v>
      </c>
      <c r="R126" s="300">
        <f>VLOOKUP(Q126,vstupy!$B$17:$C$27,2,FALSE)</f>
        <v>0</v>
      </c>
      <c r="S126" s="269"/>
      <c r="T126" s="153" t="s">
        <v>51</v>
      </c>
      <c r="U126" s="218">
        <f>IFERROR(VLOOKUP(T126,vstupy!$B$2:$C$12,2,FALSE),0)</f>
        <v>0</v>
      </c>
      <c r="V126" s="286" t="s">
        <v>50</v>
      </c>
      <c r="W126" s="279">
        <f>VLOOKUP(V126,vstupy!$B$17:$C$27,2,FALSE)</f>
        <v>0</v>
      </c>
      <c r="X126" s="281" t="str">
        <f t="shared" ref="X126" si="1684">IFERROR(IF(J126=0,"N",N126/I126),0)</f>
        <v>N</v>
      </c>
      <c r="Y126" s="276">
        <f t="shared" ref="Y126" si="1685">N126</f>
        <v>0</v>
      </c>
      <c r="Z126" s="276" t="str">
        <f t="shared" ref="Z126" si="1686">IFERROR(IF(J126=0,"N",O126/I126),0)</f>
        <v>N</v>
      </c>
      <c r="AA126" s="276">
        <f t="shared" ref="AA126" si="1687">O126</f>
        <v>0</v>
      </c>
      <c r="AB126" s="276">
        <f t="shared" ref="AB126" si="1688">P126*R126</f>
        <v>0</v>
      </c>
      <c r="AC126" s="276">
        <f t="shared" si="1038"/>
        <v>0</v>
      </c>
      <c r="AD126" s="278">
        <f t="shared" ref="AD126" si="1689">IF(S126&gt;0,IF(W126&gt;0,($G$6/160)*(S126/60)*W126,0),IF(W126&gt;0,($G$6/160)*((U126+U127+U128)/60)*W126,0))</f>
        <v>0</v>
      </c>
      <c r="AE126" s="274">
        <f t="shared" si="994"/>
        <v>0</v>
      </c>
      <c r="AF126" s="291">
        <f>IF($M126="In (zvyšuje náklady)",X126,0)</f>
        <v>0</v>
      </c>
      <c r="AG126" s="303">
        <f t="shared" ref="AG126:AM126" si="1690">IF($M126="In (zvyšuje náklady)",Y126,0)</f>
        <v>0</v>
      </c>
      <c r="AH126" s="303">
        <f t="shared" si="1690"/>
        <v>0</v>
      </c>
      <c r="AI126" s="303">
        <f t="shared" si="1690"/>
        <v>0</v>
      </c>
      <c r="AJ126" s="303">
        <f t="shared" si="1690"/>
        <v>0</v>
      </c>
      <c r="AK126" s="303">
        <f t="shared" si="1690"/>
        <v>0</v>
      </c>
      <c r="AL126" s="303">
        <f t="shared" si="1690"/>
        <v>0</v>
      </c>
      <c r="AM126" s="314">
        <f t="shared" si="1690"/>
        <v>0</v>
      </c>
      <c r="AN126" s="306" t="str">
        <f t="shared" ref="AN126" si="1691">IF($M126="In (zvyšuje náklady)",0,X126)</f>
        <v>N</v>
      </c>
      <c r="AO126" s="306">
        <f t="shared" ref="AO126" si="1692">IF($M126="In (zvyšuje náklady)",0,Y126)</f>
        <v>0</v>
      </c>
      <c r="AP126" s="306" t="str">
        <f t="shared" ref="AP126" si="1693">IF($M126="In (zvyšuje náklady)",0,Z126)</f>
        <v>N</v>
      </c>
      <c r="AQ126" s="306">
        <f t="shared" ref="AQ126" si="1694">IF($M126="In (zvyšuje náklady)",0,AA126)</f>
        <v>0</v>
      </c>
      <c r="AR126" s="306">
        <f t="shared" ref="AR126" si="1695">IF($M126="In (zvyšuje náklady)",0,AB126)</f>
        <v>0</v>
      </c>
      <c r="AS126" s="306">
        <f t="shared" ref="AS126" si="1696">IF($M126="In (zvyšuje náklady)",0,AC126)</f>
        <v>0</v>
      </c>
      <c r="AT126" s="306">
        <f t="shared" ref="AT126" si="1697">IF($M126="In (zvyšuje náklady)",0,AD126)</f>
        <v>0</v>
      </c>
      <c r="AU126" s="335">
        <f t="shared" ref="AU126" si="1698">IF($M126="In (zvyšuje náklady)",0,AE126)</f>
        <v>0</v>
      </c>
      <c r="AV126" s="291">
        <f t="shared" ref="AV126:BB126" si="1699">IF($L126&gt;0,AF126,0)</f>
        <v>0</v>
      </c>
      <c r="AW126" s="303">
        <f t="shared" ref="AW126:AY126" si="1700">IF($L126&gt;0,$L126*AV126,0)</f>
        <v>0</v>
      </c>
      <c r="AX126" s="303">
        <f t="shared" si="1699"/>
        <v>0</v>
      </c>
      <c r="AY126" s="303">
        <f t="shared" si="1700"/>
        <v>0</v>
      </c>
      <c r="AZ126" s="303">
        <f t="shared" si="1699"/>
        <v>0</v>
      </c>
      <c r="BA126" s="303">
        <f t="shared" ref="BA126" si="1701">IF($L126&gt;0,$L126*AZ126,0)</f>
        <v>0</v>
      </c>
      <c r="BB126" s="303">
        <f t="shared" si="1699"/>
        <v>0</v>
      </c>
      <c r="BC126" s="314">
        <f t="shared" ref="BC126" si="1702">IF($L126&gt;0,$L126*BB126,0)</f>
        <v>0</v>
      </c>
      <c r="BD126" s="291">
        <f t="shared" ref="BD126" si="1703">IF($L126&gt;0,AN126,0)</f>
        <v>0</v>
      </c>
      <c r="BE126" s="303">
        <f t="shared" ref="BE126" si="1704">IF($L126&gt;0,$L126*BD126,0)</f>
        <v>0</v>
      </c>
      <c r="BF126" s="303">
        <f t="shared" ref="BF126" si="1705">IF($L126&gt;0,AP126,0)</f>
        <v>0</v>
      </c>
      <c r="BG126" s="303">
        <f t="shared" ref="BG126" si="1706">IF($L126&gt;0,$L126*BF126,0)</f>
        <v>0</v>
      </c>
      <c r="BH126" s="303">
        <f t="shared" ref="BH126" si="1707">IF($L126&gt;0,AR126,0)</f>
        <v>0</v>
      </c>
      <c r="BI126" s="303">
        <f t="shared" ref="BI126" si="1708">IF($L126&gt;0,$L126*BH126,0)</f>
        <v>0</v>
      </c>
      <c r="BJ126" s="303">
        <f t="shared" ref="BJ126" si="1709">IF($L126&gt;0,AT126,0)</f>
        <v>0</v>
      </c>
      <c r="BK126" s="314">
        <f t="shared" ref="BK126" si="1710">IF($L126&gt;0,$L126*BJ126,0)</f>
        <v>0</v>
      </c>
      <c r="BL126" s="315">
        <f>IF(F126=vstupy!F$6,"1",0)</f>
        <v>0</v>
      </c>
      <c r="BM126" s="291">
        <f t="shared" ref="BM126" si="1711">IF($BL126="1",AF126,0)</f>
        <v>0</v>
      </c>
      <c r="BN126" s="303">
        <f t="shared" ref="BN126" si="1712">IF($BL126="1",AG126,0)</f>
        <v>0</v>
      </c>
      <c r="BO126" s="303">
        <f t="shared" ref="BO126" si="1713">IF($BL126="1",AH126,0)</f>
        <v>0</v>
      </c>
      <c r="BP126" s="303">
        <f t="shared" ref="BP126" si="1714">IF($BL126="1",AI126,0)</f>
        <v>0</v>
      </c>
      <c r="BQ126" s="303">
        <f t="shared" ref="BQ126" si="1715">IF($BL126="1",AJ126,0)</f>
        <v>0</v>
      </c>
      <c r="BR126" s="303">
        <f t="shared" ref="BR126" si="1716">IF($BL126="1",AK126,0)</f>
        <v>0</v>
      </c>
      <c r="BS126" s="303">
        <f t="shared" ref="BS126" si="1717">IF($BL126="1",AL126,0)</f>
        <v>0</v>
      </c>
      <c r="BT126" s="314">
        <f t="shared" ref="BT126" si="1718">IF($BL126="1",AM126,0)</f>
        <v>0</v>
      </c>
      <c r="BU126" s="291">
        <f t="shared" ref="BU126" si="1719">IF($BL126="1",AN126,0)</f>
        <v>0</v>
      </c>
      <c r="BV126" s="307">
        <f t="shared" ref="BV126" si="1720">IF($BL126="1",AO126,0)</f>
        <v>0</v>
      </c>
      <c r="BW126" s="307">
        <f t="shared" ref="BW126" si="1721">IF($BL126="1",AP126,0)</f>
        <v>0</v>
      </c>
      <c r="BX126" s="307">
        <f t="shared" ref="BX126" si="1722">IF($BL126="1",AQ126,0)</f>
        <v>0</v>
      </c>
      <c r="BY126" s="307">
        <f t="shared" ref="BY126" si="1723">IF($BL126="1",AR126,0)</f>
        <v>0</v>
      </c>
      <c r="BZ126" s="307">
        <f t="shared" ref="BZ126" si="1724">IF($BL126="1",AS126,0)</f>
        <v>0</v>
      </c>
      <c r="CA126" s="307">
        <f t="shared" ref="CA126" si="1725">IF($BL126="1",AT126,0)</f>
        <v>0</v>
      </c>
      <c r="CB126" s="349">
        <f t="shared" ref="CB126" si="1726">IF($BL126="1",AU126,0)</f>
        <v>0</v>
      </c>
      <c r="CC126" s="291">
        <f>IFERROR(IF($X126="N/A",Z126+AB126+AD126,X126+Z126+AB126+AD126),0)</f>
        <v>0</v>
      </c>
      <c r="CD126" s="314">
        <f>Y126+AA126+AC126+AE126</f>
        <v>0</v>
      </c>
    </row>
    <row r="127" spans="2:82" ht="12.6" customHeight="1" x14ac:dyDescent="0.2">
      <c r="B127" s="285"/>
      <c r="C127" s="270"/>
      <c r="D127" s="270"/>
      <c r="E127" s="270"/>
      <c r="F127" s="269"/>
      <c r="G127" s="284"/>
      <c r="H127" s="269"/>
      <c r="I127" s="269"/>
      <c r="J127" s="273"/>
      <c r="K127" s="269"/>
      <c r="L127" s="273"/>
      <c r="M127" s="269"/>
      <c r="N127" s="269"/>
      <c r="O127" s="269"/>
      <c r="P127" s="301"/>
      <c r="Q127" s="286"/>
      <c r="R127" s="300"/>
      <c r="S127" s="269"/>
      <c r="T127" s="153" t="s">
        <v>51</v>
      </c>
      <c r="U127" s="218">
        <f>IFERROR(VLOOKUP(T127,vstupy!$B$2:$C$12,2,FALSE),0)</f>
        <v>0</v>
      </c>
      <c r="V127" s="286"/>
      <c r="W127" s="280"/>
      <c r="X127" s="281"/>
      <c r="Y127" s="277"/>
      <c r="Z127" s="277"/>
      <c r="AA127" s="277"/>
      <c r="AB127" s="277"/>
      <c r="AC127" s="277"/>
      <c r="AD127" s="277"/>
      <c r="AE127" s="275"/>
      <c r="AF127" s="291"/>
      <c r="AG127" s="303"/>
      <c r="AH127" s="303"/>
      <c r="AI127" s="303"/>
      <c r="AJ127" s="303"/>
      <c r="AK127" s="303"/>
      <c r="AL127" s="303"/>
      <c r="AM127" s="314"/>
      <c r="AN127" s="307"/>
      <c r="AO127" s="307"/>
      <c r="AP127" s="307"/>
      <c r="AQ127" s="307"/>
      <c r="AR127" s="307"/>
      <c r="AS127" s="307"/>
      <c r="AT127" s="307"/>
      <c r="AU127" s="336"/>
      <c r="AV127" s="291"/>
      <c r="AW127" s="303"/>
      <c r="AX127" s="303"/>
      <c r="AY127" s="303"/>
      <c r="AZ127" s="303"/>
      <c r="BA127" s="303"/>
      <c r="BB127" s="303"/>
      <c r="BC127" s="314"/>
      <c r="BD127" s="291"/>
      <c r="BE127" s="303"/>
      <c r="BF127" s="303"/>
      <c r="BG127" s="303"/>
      <c r="BH127" s="303"/>
      <c r="BI127" s="303"/>
      <c r="BJ127" s="303"/>
      <c r="BK127" s="314"/>
      <c r="BL127" s="315"/>
      <c r="BM127" s="291"/>
      <c r="BN127" s="303"/>
      <c r="BO127" s="303"/>
      <c r="BP127" s="303"/>
      <c r="BQ127" s="303"/>
      <c r="BR127" s="303"/>
      <c r="BS127" s="303"/>
      <c r="BT127" s="314"/>
      <c r="BU127" s="291"/>
      <c r="BV127" s="307"/>
      <c r="BW127" s="307"/>
      <c r="BX127" s="307"/>
      <c r="BY127" s="307"/>
      <c r="BZ127" s="307"/>
      <c r="CA127" s="307"/>
      <c r="CB127" s="349"/>
      <c r="CC127" s="291"/>
      <c r="CD127" s="314"/>
    </row>
    <row r="128" spans="2:82" ht="12.6" customHeight="1" x14ac:dyDescent="0.2">
      <c r="B128" s="285"/>
      <c r="C128" s="270"/>
      <c r="D128" s="270"/>
      <c r="E128" s="270"/>
      <c r="F128" s="269"/>
      <c r="G128" s="284"/>
      <c r="H128" s="269"/>
      <c r="I128" s="269"/>
      <c r="J128" s="273"/>
      <c r="K128" s="269"/>
      <c r="L128" s="273"/>
      <c r="M128" s="269"/>
      <c r="N128" s="269"/>
      <c r="O128" s="269"/>
      <c r="P128" s="301"/>
      <c r="Q128" s="286"/>
      <c r="R128" s="300"/>
      <c r="S128" s="269"/>
      <c r="T128" s="153" t="s">
        <v>51</v>
      </c>
      <c r="U128" s="218">
        <f>IFERROR(VLOOKUP(T128,vstupy!$B$2:$C$12,2,FALSE),0)</f>
        <v>0</v>
      </c>
      <c r="V128" s="286"/>
      <c r="W128" s="280"/>
      <c r="X128" s="282"/>
      <c r="Y128" s="277"/>
      <c r="Z128" s="277"/>
      <c r="AA128" s="277"/>
      <c r="AB128" s="277"/>
      <c r="AC128" s="277"/>
      <c r="AD128" s="277"/>
      <c r="AE128" s="275"/>
      <c r="AF128" s="291"/>
      <c r="AG128" s="303"/>
      <c r="AH128" s="303"/>
      <c r="AI128" s="303"/>
      <c r="AJ128" s="303"/>
      <c r="AK128" s="303"/>
      <c r="AL128" s="303"/>
      <c r="AM128" s="314"/>
      <c r="AN128" s="307"/>
      <c r="AO128" s="307"/>
      <c r="AP128" s="307"/>
      <c r="AQ128" s="307"/>
      <c r="AR128" s="307"/>
      <c r="AS128" s="307"/>
      <c r="AT128" s="307"/>
      <c r="AU128" s="336"/>
      <c r="AV128" s="291"/>
      <c r="AW128" s="303"/>
      <c r="AX128" s="303"/>
      <c r="AY128" s="303"/>
      <c r="AZ128" s="303"/>
      <c r="BA128" s="303"/>
      <c r="BB128" s="303"/>
      <c r="BC128" s="314"/>
      <c r="BD128" s="291"/>
      <c r="BE128" s="303"/>
      <c r="BF128" s="303"/>
      <c r="BG128" s="303"/>
      <c r="BH128" s="303"/>
      <c r="BI128" s="303"/>
      <c r="BJ128" s="303"/>
      <c r="BK128" s="314"/>
      <c r="BL128" s="315"/>
      <c r="BM128" s="291"/>
      <c r="BN128" s="303"/>
      <c r="BO128" s="303"/>
      <c r="BP128" s="303"/>
      <c r="BQ128" s="303"/>
      <c r="BR128" s="303"/>
      <c r="BS128" s="303"/>
      <c r="BT128" s="314"/>
      <c r="BU128" s="291"/>
      <c r="BV128" s="307"/>
      <c r="BW128" s="307"/>
      <c r="BX128" s="307"/>
      <c r="BY128" s="307"/>
      <c r="BZ128" s="307"/>
      <c r="CA128" s="307"/>
      <c r="CB128" s="349"/>
      <c r="CC128" s="291"/>
      <c r="CD128" s="314"/>
    </row>
    <row r="129" spans="2:82" ht="12.6" customHeight="1" x14ac:dyDescent="0.2">
      <c r="B129" s="285">
        <v>41</v>
      </c>
      <c r="C129" s="270"/>
      <c r="D129" s="270"/>
      <c r="E129" s="270"/>
      <c r="F129" s="269" t="s">
        <v>177</v>
      </c>
      <c r="G129" s="284"/>
      <c r="H129" s="269"/>
      <c r="I129" s="269"/>
      <c r="J129" s="273">
        <f t="shared" ref="J129" si="1727">IF(I129="N",0,I129)</f>
        <v>0</v>
      </c>
      <c r="K129" s="269"/>
      <c r="L129" s="273">
        <f t="shared" si="1121"/>
        <v>0</v>
      </c>
      <c r="M129" s="269" t="s">
        <v>177</v>
      </c>
      <c r="N129" s="269"/>
      <c r="O129" s="269"/>
      <c r="P129" s="301"/>
      <c r="Q129" s="286" t="s">
        <v>50</v>
      </c>
      <c r="R129" s="300">
        <f>VLOOKUP(Q129,vstupy!$B$17:$C$27,2,FALSE)</f>
        <v>0</v>
      </c>
      <c r="S129" s="269"/>
      <c r="T129" s="153" t="s">
        <v>51</v>
      </c>
      <c r="U129" s="218">
        <f>IFERROR(VLOOKUP(T129,vstupy!$B$2:$C$12,2,FALSE),0)</f>
        <v>0</v>
      </c>
      <c r="V129" s="286" t="s">
        <v>50</v>
      </c>
      <c r="W129" s="279">
        <f>VLOOKUP(V129,vstupy!$B$17:$C$27,2,FALSE)</f>
        <v>0</v>
      </c>
      <c r="X129" s="281" t="str">
        <f t="shared" ref="X129" si="1728">IFERROR(IF(J129=0,"N",N129/I129),0)</f>
        <v>N</v>
      </c>
      <c r="Y129" s="276">
        <f t="shared" ref="Y129" si="1729">N129</f>
        <v>0</v>
      </c>
      <c r="Z129" s="276" t="str">
        <f t="shared" ref="Z129" si="1730">IFERROR(IF(J129=0,"N",O129/I129),0)</f>
        <v>N</v>
      </c>
      <c r="AA129" s="276">
        <f t="shared" ref="AA129" si="1731">O129</f>
        <v>0</v>
      </c>
      <c r="AB129" s="276">
        <f t="shared" ref="AB129" si="1732">P129*R129</f>
        <v>0</v>
      </c>
      <c r="AC129" s="276">
        <f t="shared" si="1038"/>
        <v>0</v>
      </c>
      <c r="AD129" s="278">
        <f t="shared" ref="AD129" si="1733">IF(S129&gt;0,IF(W129&gt;0,($G$6/160)*(S129/60)*W129,0),IF(W129&gt;0,($G$6/160)*((U129+U130+U131)/60)*W129,0))</f>
        <v>0</v>
      </c>
      <c r="AE129" s="274">
        <f t="shared" si="994"/>
        <v>0</v>
      </c>
      <c r="AF129" s="291">
        <f>IF($M129="In (zvyšuje náklady)",X129,0)</f>
        <v>0</v>
      </c>
      <c r="AG129" s="303">
        <f t="shared" ref="AG129:AM129" si="1734">IF($M129="In (zvyšuje náklady)",Y129,0)</f>
        <v>0</v>
      </c>
      <c r="AH129" s="303">
        <f t="shared" si="1734"/>
        <v>0</v>
      </c>
      <c r="AI129" s="303">
        <f t="shared" si="1734"/>
        <v>0</v>
      </c>
      <c r="AJ129" s="303">
        <f t="shared" si="1734"/>
        <v>0</v>
      </c>
      <c r="AK129" s="303">
        <f t="shared" si="1734"/>
        <v>0</v>
      </c>
      <c r="AL129" s="303">
        <f t="shared" si="1734"/>
        <v>0</v>
      </c>
      <c r="AM129" s="314">
        <f t="shared" si="1734"/>
        <v>0</v>
      </c>
      <c r="AN129" s="306" t="str">
        <f t="shared" ref="AN129" si="1735">IF($M129="In (zvyšuje náklady)",0,X129)</f>
        <v>N</v>
      </c>
      <c r="AO129" s="306">
        <f t="shared" ref="AO129" si="1736">IF($M129="In (zvyšuje náklady)",0,Y129)</f>
        <v>0</v>
      </c>
      <c r="AP129" s="306" t="str">
        <f t="shared" ref="AP129" si="1737">IF($M129="In (zvyšuje náklady)",0,Z129)</f>
        <v>N</v>
      </c>
      <c r="AQ129" s="306">
        <f t="shared" ref="AQ129" si="1738">IF($M129="In (zvyšuje náklady)",0,AA129)</f>
        <v>0</v>
      </c>
      <c r="AR129" s="306">
        <f t="shared" ref="AR129" si="1739">IF($M129="In (zvyšuje náklady)",0,AB129)</f>
        <v>0</v>
      </c>
      <c r="AS129" s="306">
        <f t="shared" ref="AS129" si="1740">IF($M129="In (zvyšuje náklady)",0,AC129)</f>
        <v>0</v>
      </c>
      <c r="AT129" s="306">
        <f t="shared" ref="AT129" si="1741">IF($M129="In (zvyšuje náklady)",0,AD129)</f>
        <v>0</v>
      </c>
      <c r="AU129" s="335">
        <f t="shared" ref="AU129" si="1742">IF($M129="In (zvyšuje náklady)",0,AE129)</f>
        <v>0</v>
      </c>
      <c r="AV129" s="291">
        <f t="shared" ref="AV129:BB129" si="1743">IF($L129&gt;0,AF129,0)</f>
        <v>0</v>
      </c>
      <c r="AW129" s="303">
        <f t="shared" ref="AW129:AY129" si="1744">IF($L129&gt;0,$L129*AV129,0)</f>
        <v>0</v>
      </c>
      <c r="AX129" s="303">
        <f t="shared" si="1743"/>
        <v>0</v>
      </c>
      <c r="AY129" s="303">
        <f t="shared" si="1744"/>
        <v>0</v>
      </c>
      <c r="AZ129" s="303">
        <f t="shared" si="1743"/>
        <v>0</v>
      </c>
      <c r="BA129" s="303">
        <f t="shared" ref="BA129" si="1745">IF($L129&gt;0,$L129*AZ129,0)</f>
        <v>0</v>
      </c>
      <c r="BB129" s="303">
        <f t="shared" si="1743"/>
        <v>0</v>
      </c>
      <c r="BC129" s="314">
        <f t="shared" ref="BC129" si="1746">IF($L129&gt;0,$L129*BB129,0)</f>
        <v>0</v>
      </c>
      <c r="BD129" s="291">
        <f t="shared" ref="BD129" si="1747">IF($L129&gt;0,AN129,0)</f>
        <v>0</v>
      </c>
      <c r="BE129" s="303">
        <f t="shared" ref="BE129" si="1748">IF($L129&gt;0,$L129*BD129,0)</f>
        <v>0</v>
      </c>
      <c r="BF129" s="303">
        <f t="shared" ref="BF129" si="1749">IF($L129&gt;0,AP129,0)</f>
        <v>0</v>
      </c>
      <c r="BG129" s="303">
        <f t="shared" ref="BG129" si="1750">IF($L129&gt;0,$L129*BF129,0)</f>
        <v>0</v>
      </c>
      <c r="BH129" s="303">
        <f t="shared" ref="BH129" si="1751">IF($L129&gt;0,AR129,0)</f>
        <v>0</v>
      </c>
      <c r="BI129" s="303">
        <f t="shared" ref="BI129" si="1752">IF($L129&gt;0,$L129*BH129,0)</f>
        <v>0</v>
      </c>
      <c r="BJ129" s="303">
        <f t="shared" ref="BJ129" si="1753">IF($L129&gt;0,AT129,0)</f>
        <v>0</v>
      </c>
      <c r="BK129" s="314">
        <f t="shared" ref="BK129" si="1754">IF($L129&gt;0,$L129*BJ129,0)</f>
        <v>0</v>
      </c>
      <c r="BL129" s="315">
        <f>IF(F129=vstupy!F$6,"1",0)</f>
        <v>0</v>
      </c>
      <c r="BM129" s="291">
        <f t="shared" ref="BM129" si="1755">IF($BL129="1",AF129,0)</f>
        <v>0</v>
      </c>
      <c r="BN129" s="303">
        <f t="shared" ref="BN129" si="1756">IF($BL129="1",AG129,0)</f>
        <v>0</v>
      </c>
      <c r="BO129" s="303">
        <f t="shared" ref="BO129" si="1757">IF($BL129="1",AH129,0)</f>
        <v>0</v>
      </c>
      <c r="BP129" s="303">
        <f t="shared" ref="BP129" si="1758">IF($BL129="1",AI129,0)</f>
        <v>0</v>
      </c>
      <c r="BQ129" s="303">
        <f t="shared" ref="BQ129" si="1759">IF($BL129="1",AJ129,0)</f>
        <v>0</v>
      </c>
      <c r="BR129" s="303">
        <f t="shared" ref="BR129" si="1760">IF($BL129="1",AK129,0)</f>
        <v>0</v>
      </c>
      <c r="BS129" s="303">
        <f t="shared" ref="BS129" si="1761">IF($BL129="1",AL129,0)</f>
        <v>0</v>
      </c>
      <c r="BT129" s="314">
        <f t="shared" ref="BT129" si="1762">IF($BL129="1",AM129,0)</f>
        <v>0</v>
      </c>
      <c r="BU129" s="291">
        <f t="shared" ref="BU129" si="1763">IF($BL129="1",AN129,0)</f>
        <v>0</v>
      </c>
      <c r="BV129" s="307">
        <f t="shared" ref="BV129" si="1764">IF($BL129="1",AO129,0)</f>
        <v>0</v>
      </c>
      <c r="BW129" s="307">
        <f t="shared" ref="BW129" si="1765">IF($BL129="1",AP129,0)</f>
        <v>0</v>
      </c>
      <c r="BX129" s="307">
        <f t="shared" ref="BX129" si="1766">IF($BL129="1",AQ129,0)</f>
        <v>0</v>
      </c>
      <c r="BY129" s="307">
        <f t="shared" ref="BY129" si="1767">IF($BL129="1",AR129,0)</f>
        <v>0</v>
      </c>
      <c r="BZ129" s="307">
        <f t="shared" ref="BZ129" si="1768">IF($BL129="1",AS129,0)</f>
        <v>0</v>
      </c>
      <c r="CA129" s="307">
        <f t="shared" ref="CA129" si="1769">IF($BL129="1",AT129,0)</f>
        <v>0</v>
      </c>
      <c r="CB129" s="349">
        <f t="shared" ref="CB129" si="1770">IF($BL129="1",AU129,0)</f>
        <v>0</v>
      </c>
      <c r="CC129" s="291">
        <f>IFERROR(IF($X129="N/A",Z129+AB129+AD129,X129+Z129+AB129+AD129),0)</f>
        <v>0</v>
      </c>
      <c r="CD129" s="314">
        <f>Y129+AA129+AC129+AE129</f>
        <v>0</v>
      </c>
    </row>
    <row r="130" spans="2:82" ht="12.6" customHeight="1" x14ac:dyDescent="0.2">
      <c r="B130" s="285"/>
      <c r="C130" s="270"/>
      <c r="D130" s="270"/>
      <c r="E130" s="270"/>
      <c r="F130" s="269"/>
      <c r="G130" s="284"/>
      <c r="H130" s="269"/>
      <c r="I130" s="269"/>
      <c r="J130" s="273"/>
      <c r="K130" s="269"/>
      <c r="L130" s="273"/>
      <c r="M130" s="269"/>
      <c r="N130" s="269"/>
      <c r="O130" s="269"/>
      <c r="P130" s="301"/>
      <c r="Q130" s="286"/>
      <c r="R130" s="300"/>
      <c r="S130" s="269"/>
      <c r="T130" s="153" t="s">
        <v>51</v>
      </c>
      <c r="U130" s="218">
        <f>IFERROR(VLOOKUP(T130,vstupy!$B$2:$C$12,2,FALSE),0)</f>
        <v>0</v>
      </c>
      <c r="V130" s="286"/>
      <c r="W130" s="280"/>
      <c r="X130" s="281"/>
      <c r="Y130" s="277"/>
      <c r="Z130" s="277"/>
      <c r="AA130" s="277"/>
      <c r="AB130" s="277"/>
      <c r="AC130" s="277"/>
      <c r="AD130" s="277"/>
      <c r="AE130" s="275"/>
      <c r="AF130" s="291"/>
      <c r="AG130" s="303"/>
      <c r="AH130" s="303"/>
      <c r="AI130" s="303"/>
      <c r="AJ130" s="303"/>
      <c r="AK130" s="303"/>
      <c r="AL130" s="303"/>
      <c r="AM130" s="314"/>
      <c r="AN130" s="307"/>
      <c r="AO130" s="307"/>
      <c r="AP130" s="307"/>
      <c r="AQ130" s="307"/>
      <c r="AR130" s="307"/>
      <c r="AS130" s="307"/>
      <c r="AT130" s="307"/>
      <c r="AU130" s="336"/>
      <c r="AV130" s="291"/>
      <c r="AW130" s="303"/>
      <c r="AX130" s="303"/>
      <c r="AY130" s="303"/>
      <c r="AZ130" s="303"/>
      <c r="BA130" s="303"/>
      <c r="BB130" s="303"/>
      <c r="BC130" s="314"/>
      <c r="BD130" s="291"/>
      <c r="BE130" s="303"/>
      <c r="BF130" s="303"/>
      <c r="BG130" s="303"/>
      <c r="BH130" s="303"/>
      <c r="BI130" s="303"/>
      <c r="BJ130" s="303"/>
      <c r="BK130" s="314"/>
      <c r="BL130" s="315"/>
      <c r="BM130" s="291"/>
      <c r="BN130" s="303"/>
      <c r="BO130" s="303"/>
      <c r="BP130" s="303"/>
      <c r="BQ130" s="303"/>
      <c r="BR130" s="303"/>
      <c r="BS130" s="303"/>
      <c r="BT130" s="314"/>
      <c r="BU130" s="291"/>
      <c r="BV130" s="307"/>
      <c r="BW130" s="307"/>
      <c r="BX130" s="307"/>
      <c r="BY130" s="307"/>
      <c r="BZ130" s="307"/>
      <c r="CA130" s="307"/>
      <c r="CB130" s="349"/>
      <c r="CC130" s="291"/>
      <c r="CD130" s="314"/>
    </row>
    <row r="131" spans="2:82" ht="12.6" customHeight="1" x14ac:dyDescent="0.2">
      <c r="B131" s="285"/>
      <c r="C131" s="270"/>
      <c r="D131" s="270"/>
      <c r="E131" s="270"/>
      <c r="F131" s="269"/>
      <c r="G131" s="284"/>
      <c r="H131" s="269"/>
      <c r="I131" s="269"/>
      <c r="J131" s="273"/>
      <c r="K131" s="269"/>
      <c r="L131" s="273"/>
      <c r="M131" s="269"/>
      <c r="N131" s="269"/>
      <c r="O131" s="269"/>
      <c r="P131" s="301"/>
      <c r="Q131" s="286"/>
      <c r="R131" s="300"/>
      <c r="S131" s="269"/>
      <c r="T131" s="153" t="s">
        <v>51</v>
      </c>
      <c r="U131" s="218">
        <f>IFERROR(VLOOKUP(T131,vstupy!$B$2:$C$12,2,FALSE),0)</f>
        <v>0</v>
      </c>
      <c r="V131" s="286"/>
      <c r="W131" s="280"/>
      <c r="X131" s="282"/>
      <c r="Y131" s="277"/>
      <c r="Z131" s="277"/>
      <c r="AA131" s="277"/>
      <c r="AB131" s="277"/>
      <c r="AC131" s="277"/>
      <c r="AD131" s="277"/>
      <c r="AE131" s="275"/>
      <c r="AF131" s="291"/>
      <c r="AG131" s="303"/>
      <c r="AH131" s="303"/>
      <c r="AI131" s="303"/>
      <c r="AJ131" s="303"/>
      <c r="AK131" s="303"/>
      <c r="AL131" s="303"/>
      <c r="AM131" s="314"/>
      <c r="AN131" s="307"/>
      <c r="AO131" s="307"/>
      <c r="AP131" s="307"/>
      <c r="AQ131" s="307"/>
      <c r="AR131" s="307"/>
      <c r="AS131" s="307"/>
      <c r="AT131" s="307"/>
      <c r="AU131" s="336"/>
      <c r="AV131" s="291"/>
      <c r="AW131" s="303"/>
      <c r="AX131" s="303"/>
      <c r="AY131" s="303"/>
      <c r="AZ131" s="303"/>
      <c r="BA131" s="303"/>
      <c r="BB131" s="303"/>
      <c r="BC131" s="314"/>
      <c r="BD131" s="291"/>
      <c r="BE131" s="303"/>
      <c r="BF131" s="303"/>
      <c r="BG131" s="303"/>
      <c r="BH131" s="303"/>
      <c r="BI131" s="303"/>
      <c r="BJ131" s="303"/>
      <c r="BK131" s="314"/>
      <c r="BL131" s="315"/>
      <c r="BM131" s="291"/>
      <c r="BN131" s="303"/>
      <c r="BO131" s="303"/>
      <c r="BP131" s="303"/>
      <c r="BQ131" s="303"/>
      <c r="BR131" s="303"/>
      <c r="BS131" s="303"/>
      <c r="BT131" s="314"/>
      <c r="BU131" s="291"/>
      <c r="BV131" s="307"/>
      <c r="BW131" s="307"/>
      <c r="BX131" s="307"/>
      <c r="BY131" s="307"/>
      <c r="BZ131" s="307"/>
      <c r="CA131" s="307"/>
      <c r="CB131" s="349"/>
      <c r="CC131" s="291"/>
      <c r="CD131" s="314"/>
    </row>
    <row r="132" spans="2:82" ht="12.6" customHeight="1" x14ac:dyDescent="0.2">
      <c r="B132" s="285">
        <v>42</v>
      </c>
      <c r="C132" s="270"/>
      <c r="D132" s="270"/>
      <c r="E132" s="270"/>
      <c r="F132" s="269" t="s">
        <v>177</v>
      </c>
      <c r="G132" s="284"/>
      <c r="H132" s="269"/>
      <c r="I132" s="269"/>
      <c r="J132" s="273">
        <f t="shared" ref="J132" si="1771">IF(I132="N",0,I132)</f>
        <v>0</v>
      </c>
      <c r="K132" s="269"/>
      <c r="L132" s="273">
        <f t="shared" si="1121"/>
        <v>0</v>
      </c>
      <c r="M132" s="269" t="s">
        <v>177</v>
      </c>
      <c r="N132" s="269"/>
      <c r="O132" s="269"/>
      <c r="P132" s="301"/>
      <c r="Q132" s="286" t="s">
        <v>50</v>
      </c>
      <c r="R132" s="300">
        <f>VLOOKUP(Q132,vstupy!$B$17:$C$27,2,FALSE)</f>
        <v>0</v>
      </c>
      <c r="S132" s="269"/>
      <c r="T132" s="153" t="s">
        <v>51</v>
      </c>
      <c r="U132" s="218">
        <f>IFERROR(VLOOKUP(T132,vstupy!$B$2:$C$12,2,FALSE),0)</f>
        <v>0</v>
      </c>
      <c r="V132" s="286" t="s">
        <v>50</v>
      </c>
      <c r="W132" s="279">
        <f>VLOOKUP(V132,vstupy!$B$17:$C$27,2,FALSE)</f>
        <v>0</v>
      </c>
      <c r="X132" s="281" t="str">
        <f t="shared" ref="X132" si="1772">IFERROR(IF(J132=0,"N",N132/I132),0)</f>
        <v>N</v>
      </c>
      <c r="Y132" s="276">
        <f t="shared" ref="Y132" si="1773">N132</f>
        <v>0</v>
      </c>
      <c r="Z132" s="276" t="str">
        <f t="shared" ref="Z132" si="1774">IFERROR(IF(J132=0,"N",O132/I132),0)</f>
        <v>N</v>
      </c>
      <c r="AA132" s="276">
        <f t="shared" ref="AA132" si="1775">O132</f>
        <v>0</v>
      </c>
      <c r="AB132" s="276">
        <f t="shared" ref="AB132" si="1776">P132*R132</f>
        <v>0</v>
      </c>
      <c r="AC132" s="276">
        <f t="shared" si="1038"/>
        <v>0</v>
      </c>
      <c r="AD132" s="278">
        <f t="shared" ref="AD132" si="1777">IF(S132&gt;0,IF(W132&gt;0,($G$6/160)*(S132/60)*W132,0),IF(W132&gt;0,($G$6/160)*((U132+U133+U134)/60)*W132,0))</f>
        <v>0</v>
      </c>
      <c r="AE132" s="274">
        <f t="shared" si="994"/>
        <v>0</v>
      </c>
      <c r="AF132" s="291">
        <f>IF($M132="In (zvyšuje náklady)",X132,0)</f>
        <v>0</v>
      </c>
      <c r="AG132" s="303">
        <f t="shared" ref="AG132:AM132" si="1778">IF($M132="In (zvyšuje náklady)",Y132,0)</f>
        <v>0</v>
      </c>
      <c r="AH132" s="303">
        <f t="shared" si="1778"/>
        <v>0</v>
      </c>
      <c r="AI132" s="303">
        <f t="shared" si="1778"/>
        <v>0</v>
      </c>
      <c r="AJ132" s="303">
        <f t="shared" si="1778"/>
        <v>0</v>
      </c>
      <c r="AK132" s="303">
        <f t="shared" si="1778"/>
        <v>0</v>
      </c>
      <c r="AL132" s="303">
        <f t="shared" si="1778"/>
        <v>0</v>
      </c>
      <c r="AM132" s="314">
        <f t="shared" si="1778"/>
        <v>0</v>
      </c>
      <c r="AN132" s="306" t="str">
        <f t="shared" ref="AN132" si="1779">IF($M132="In (zvyšuje náklady)",0,X132)</f>
        <v>N</v>
      </c>
      <c r="AO132" s="306">
        <f t="shared" ref="AO132" si="1780">IF($M132="In (zvyšuje náklady)",0,Y132)</f>
        <v>0</v>
      </c>
      <c r="AP132" s="306" t="str">
        <f t="shared" ref="AP132" si="1781">IF($M132="In (zvyšuje náklady)",0,Z132)</f>
        <v>N</v>
      </c>
      <c r="AQ132" s="306">
        <f t="shared" ref="AQ132" si="1782">IF($M132="In (zvyšuje náklady)",0,AA132)</f>
        <v>0</v>
      </c>
      <c r="AR132" s="306">
        <f t="shared" ref="AR132" si="1783">IF($M132="In (zvyšuje náklady)",0,AB132)</f>
        <v>0</v>
      </c>
      <c r="AS132" s="306">
        <f t="shared" ref="AS132" si="1784">IF($M132="In (zvyšuje náklady)",0,AC132)</f>
        <v>0</v>
      </c>
      <c r="AT132" s="306">
        <f t="shared" ref="AT132" si="1785">IF($M132="In (zvyšuje náklady)",0,AD132)</f>
        <v>0</v>
      </c>
      <c r="AU132" s="335">
        <f t="shared" ref="AU132" si="1786">IF($M132="In (zvyšuje náklady)",0,AE132)</f>
        <v>0</v>
      </c>
      <c r="AV132" s="291">
        <f t="shared" ref="AV132:BB132" si="1787">IF($L132&gt;0,AF132,0)</f>
        <v>0</v>
      </c>
      <c r="AW132" s="303">
        <f t="shared" ref="AW132:AY132" si="1788">IF($L132&gt;0,$L132*AV132,0)</f>
        <v>0</v>
      </c>
      <c r="AX132" s="303">
        <f t="shared" si="1787"/>
        <v>0</v>
      </c>
      <c r="AY132" s="303">
        <f t="shared" si="1788"/>
        <v>0</v>
      </c>
      <c r="AZ132" s="303">
        <f t="shared" si="1787"/>
        <v>0</v>
      </c>
      <c r="BA132" s="303">
        <f t="shared" ref="BA132" si="1789">IF($L132&gt;0,$L132*AZ132,0)</f>
        <v>0</v>
      </c>
      <c r="BB132" s="303">
        <f t="shared" si="1787"/>
        <v>0</v>
      </c>
      <c r="BC132" s="314">
        <f t="shared" ref="BC132" si="1790">IF($L132&gt;0,$L132*BB132,0)</f>
        <v>0</v>
      </c>
      <c r="BD132" s="291">
        <f t="shared" ref="BD132" si="1791">IF($L132&gt;0,AN132,0)</f>
        <v>0</v>
      </c>
      <c r="BE132" s="303">
        <f t="shared" ref="BE132" si="1792">IF($L132&gt;0,$L132*BD132,0)</f>
        <v>0</v>
      </c>
      <c r="BF132" s="303">
        <f t="shared" ref="BF132" si="1793">IF($L132&gt;0,AP132,0)</f>
        <v>0</v>
      </c>
      <c r="BG132" s="303">
        <f t="shared" ref="BG132" si="1794">IF($L132&gt;0,$L132*BF132,0)</f>
        <v>0</v>
      </c>
      <c r="BH132" s="303">
        <f t="shared" ref="BH132" si="1795">IF($L132&gt;0,AR132,0)</f>
        <v>0</v>
      </c>
      <c r="BI132" s="303">
        <f t="shared" ref="BI132" si="1796">IF($L132&gt;0,$L132*BH132,0)</f>
        <v>0</v>
      </c>
      <c r="BJ132" s="303">
        <f t="shared" ref="BJ132" si="1797">IF($L132&gt;0,AT132,0)</f>
        <v>0</v>
      </c>
      <c r="BK132" s="314">
        <f t="shared" ref="BK132" si="1798">IF($L132&gt;0,$L132*BJ132,0)</f>
        <v>0</v>
      </c>
      <c r="BL132" s="315">
        <f>IF(F132=vstupy!F$6,"1",0)</f>
        <v>0</v>
      </c>
      <c r="BM132" s="291">
        <f t="shared" ref="BM132" si="1799">IF($BL132="1",AF132,0)</f>
        <v>0</v>
      </c>
      <c r="BN132" s="303">
        <f t="shared" ref="BN132" si="1800">IF($BL132="1",AG132,0)</f>
        <v>0</v>
      </c>
      <c r="BO132" s="303">
        <f t="shared" ref="BO132" si="1801">IF($BL132="1",AH132,0)</f>
        <v>0</v>
      </c>
      <c r="BP132" s="303">
        <f t="shared" ref="BP132" si="1802">IF($BL132="1",AI132,0)</f>
        <v>0</v>
      </c>
      <c r="BQ132" s="303">
        <f t="shared" ref="BQ132" si="1803">IF($BL132="1",AJ132,0)</f>
        <v>0</v>
      </c>
      <c r="BR132" s="303">
        <f t="shared" ref="BR132" si="1804">IF($BL132="1",AK132,0)</f>
        <v>0</v>
      </c>
      <c r="BS132" s="303">
        <f t="shared" ref="BS132" si="1805">IF($BL132="1",AL132,0)</f>
        <v>0</v>
      </c>
      <c r="BT132" s="314">
        <f t="shared" ref="BT132" si="1806">IF($BL132="1",AM132,0)</f>
        <v>0</v>
      </c>
      <c r="BU132" s="291">
        <f t="shared" ref="BU132" si="1807">IF($BL132="1",AN132,0)</f>
        <v>0</v>
      </c>
      <c r="BV132" s="307">
        <f t="shared" ref="BV132" si="1808">IF($BL132="1",AO132,0)</f>
        <v>0</v>
      </c>
      <c r="BW132" s="307">
        <f t="shared" ref="BW132" si="1809">IF($BL132="1",AP132,0)</f>
        <v>0</v>
      </c>
      <c r="BX132" s="307">
        <f t="shared" ref="BX132" si="1810">IF($BL132="1",AQ132,0)</f>
        <v>0</v>
      </c>
      <c r="BY132" s="307">
        <f t="shared" ref="BY132" si="1811">IF($BL132="1",AR132,0)</f>
        <v>0</v>
      </c>
      <c r="BZ132" s="307">
        <f t="shared" ref="BZ132" si="1812">IF($BL132="1",AS132,0)</f>
        <v>0</v>
      </c>
      <c r="CA132" s="307">
        <f t="shared" ref="CA132" si="1813">IF($BL132="1",AT132,0)</f>
        <v>0</v>
      </c>
      <c r="CB132" s="349">
        <f t="shared" ref="CB132" si="1814">IF($BL132="1",AU132,0)</f>
        <v>0</v>
      </c>
      <c r="CC132" s="291">
        <f>IFERROR(IF($X132="N/A",Z132+AB132+AD132,X132+Z132+AB132+AD132),0)</f>
        <v>0</v>
      </c>
      <c r="CD132" s="314">
        <f>Y132+AA132+AC132+AE132</f>
        <v>0</v>
      </c>
    </row>
    <row r="133" spans="2:82" ht="12.6" customHeight="1" x14ac:dyDescent="0.2">
      <c r="B133" s="285"/>
      <c r="C133" s="270"/>
      <c r="D133" s="270"/>
      <c r="E133" s="270"/>
      <c r="F133" s="269"/>
      <c r="G133" s="284"/>
      <c r="H133" s="269"/>
      <c r="I133" s="269"/>
      <c r="J133" s="273"/>
      <c r="K133" s="269"/>
      <c r="L133" s="273"/>
      <c r="M133" s="269"/>
      <c r="N133" s="269"/>
      <c r="O133" s="269"/>
      <c r="P133" s="301"/>
      <c r="Q133" s="286"/>
      <c r="R133" s="300"/>
      <c r="S133" s="269"/>
      <c r="T133" s="153" t="s">
        <v>51</v>
      </c>
      <c r="U133" s="218">
        <f>IFERROR(VLOOKUP(T133,vstupy!$B$2:$C$12,2,FALSE),0)</f>
        <v>0</v>
      </c>
      <c r="V133" s="286"/>
      <c r="W133" s="280"/>
      <c r="X133" s="281"/>
      <c r="Y133" s="277"/>
      <c r="Z133" s="277"/>
      <c r="AA133" s="277"/>
      <c r="AB133" s="277"/>
      <c r="AC133" s="277"/>
      <c r="AD133" s="277"/>
      <c r="AE133" s="275"/>
      <c r="AF133" s="291"/>
      <c r="AG133" s="303"/>
      <c r="AH133" s="303"/>
      <c r="AI133" s="303"/>
      <c r="AJ133" s="303"/>
      <c r="AK133" s="303"/>
      <c r="AL133" s="303"/>
      <c r="AM133" s="314"/>
      <c r="AN133" s="307"/>
      <c r="AO133" s="307"/>
      <c r="AP133" s="307"/>
      <c r="AQ133" s="307"/>
      <c r="AR133" s="307"/>
      <c r="AS133" s="307"/>
      <c r="AT133" s="307"/>
      <c r="AU133" s="336"/>
      <c r="AV133" s="291"/>
      <c r="AW133" s="303"/>
      <c r="AX133" s="303"/>
      <c r="AY133" s="303"/>
      <c r="AZ133" s="303"/>
      <c r="BA133" s="303"/>
      <c r="BB133" s="303"/>
      <c r="BC133" s="314"/>
      <c r="BD133" s="291"/>
      <c r="BE133" s="303"/>
      <c r="BF133" s="303"/>
      <c r="BG133" s="303"/>
      <c r="BH133" s="303"/>
      <c r="BI133" s="303"/>
      <c r="BJ133" s="303"/>
      <c r="BK133" s="314"/>
      <c r="BL133" s="315"/>
      <c r="BM133" s="291"/>
      <c r="BN133" s="303"/>
      <c r="BO133" s="303"/>
      <c r="BP133" s="303"/>
      <c r="BQ133" s="303"/>
      <c r="BR133" s="303"/>
      <c r="BS133" s="303"/>
      <c r="BT133" s="314"/>
      <c r="BU133" s="291"/>
      <c r="BV133" s="307"/>
      <c r="BW133" s="307"/>
      <c r="BX133" s="307"/>
      <c r="BY133" s="307"/>
      <c r="BZ133" s="307"/>
      <c r="CA133" s="307"/>
      <c r="CB133" s="349"/>
      <c r="CC133" s="291"/>
      <c r="CD133" s="314"/>
    </row>
    <row r="134" spans="2:82" ht="12.6" customHeight="1" x14ac:dyDescent="0.2">
      <c r="B134" s="285"/>
      <c r="C134" s="270"/>
      <c r="D134" s="270"/>
      <c r="E134" s="270"/>
      <c r="F134" s="269"/>
      <c r="G134" s="284"/>
      <c r="H134" s="269"/>
      <c r="I134" s="269"/>
      <c r="J134" s="273"/>
      <c r="K134" s="269"/>
      <c r="L134" s="273"/>
      <c r="M134" s="269"/>
      <c r="N134" s="269"/>
      <c r="O134" s="269"/>
      <c r="P134" s="301"/>
      <c r="Q134" s="286"/>
      <c r="R134" s="300"/>
      <c r="S134" s="269"/>
      <c r="T134" s="153" t="s">
        <v>51</v>
      </c>
      <c r="U134" s="218">
        <f>IFERROR(VLOOKUP(T134,vstupy!$B$2:$C$12,2,FALSE),0)</f>
        <v>0</v>
      </c>
      <c r="V134" s="286"/>
      <c r="W134" s="280"/>
      <c r="X134" s="282"/>
      <c r="Y134" s="277"/>
      <c r="Z134" s="277"/>
      <c r="AA134" s="277"/>
      <c r="AB134" s="277"/>
      <c r="AC134" s="277"/>
      <c r="AD134" s="277"/>
      <c r="AE134" s="275"/>
      <c r="AF134" s="291"/>
      <c r="AG134" s="303"/>
      <c r="AH134" s="303"/>
      <c r="AI134" s="303"/>
      <c r="AJ134" s="303"/>
      <c r="AK134" s="303"/>
      <c r="AL134" s="303"/>
      <c r="AM134" s="314"/>
      <c r="AN134" s="307"/>
      <c r="AO134" s="307"/>
      <c r="AP134" s="307"/>
      <c r="AQ134" s="307"/>
      <c r="AR134" s="307"/>
      <c r="AS134" s="307"/>
      <c r="AT134" s="307"/>
      <c r="AU134" s="336"/>
      <c r="AV134" s="291"/>
      <c r="AW134" s="303"/>
      <c r="AX134" s="303"/>
      <c r="AY134" s="303"/>
      <c r="AZ134" s="303"/>
      <c r="BA134" s="303"/>
      <c r="BB134" s="303"/>
      <c r="BC134" s="314"/>
      <c r="BD134" s="291"/>
      <c r="BE134" s="303"/>
      <c r="BF134" s="303"/>
      <c r="BG134" s="303"/>
      <c r="BH134" s="303"/>
      <c r="BI134" s="303"/>
      <c r="BJ134" s="303"/>
      <c r="BK134" s="314"/>
      <c r="BL134" s="315"/>
      <c r="BM134" s="291"/>
      <c r="BN134" s="303"/>
      <c r="BO134" s="303"/>
      <c r="BP134" s="303"/>
      <c r="BQ134" s="303"/>
      <c r="BR134" s="303"/>
      <c r="BS134" s="303"/>
      <c r="BT134" s="314"/>
      <c r="BU134" s="291"/>
      <c r="BV134" s="307"/>
      <c r="BW134" s="307"/>
      <c r="BX134" s="307"/>
      <c r="BY134" s="307"/>
      <c r="BZ134" s="307"/>
      <c r="CA134" s="307"/>
      <c r="CB134" s="349"/>
      <c r="CC134" s="291"/>
      <c r="CD134" s="314"/>
    </row>
    <row r="135" spans="2:82" ht="12.6" customHeight="1" x14ac:dyDescent="0.2">
      <c r="B135" s="285">
        <v>43</v>
      </c>
      <c r="C135" s="270"/>
      <c r="D135" s="270"/>
      <c r="E135" s="270"/>
      <c r="F135" s="269" t="s">
        <v>177</v>
      </c>
      <c r="G135" s="284"/>
      <c r="H135" s="269"/>
      <c r="I135" s="269"/>
      <c r="J135" s="273">
        <f t="shared" ref="J135" si="1815">IF(I135="N",0,I135)</f>
        <v>0</v>
      </c>
      <c r="K135" s="269"/>
      <c r="L135" s="273">
        <f t="shared" si="1121"/>
        <v>0</v>
      </c>
      <c r="M135" s="269" t="s">
        <v>177</v>
      </c>
      <c r="N135" s="269"/>
      <c r="O135" s="269"/>
      <c r="P135" s="301"/>
      <c r="Q135" s="286" t="s">
        <v>50</v>
      </c>
      <c r="R135" s="300">
        <f>VLOOKUP(Q135,vstupy!$B$17:$C$27,2,FALSE)</f>
        <v>0</v>
      </c>
      <c r="S135" s="269"/>
      <c r="T135" s="153" t="s">
        <v>51</v>
      </c>
      <c r="U135" s="218">
        <f>IFERROR(VLOOKUP(T135,vstupy!$B$2:$C$12,2,FALSE),0)</f>
        <v>0</v>
      </c>
      <c r="V135" s="286" t="s">
        <v>50</v>
      </c>
      <c r="W135" s="279">
        <f>VLOOKUP(V135,vstupy!$B$17:$C$27,2,FALSE)</f>
        <v>0</v>
      </c>
      <c r="X135" s="281" t="str">
        <f t="shared" ref="X135" si="1816">IFERROR(IF(J135=0,"N",N135/I135),0)</f>
        <v>N</v>
      </c>
      <c r="Y135" s="276">
        <f t="shared" ref="Y135" si="1817">N135</f>
        <v>0</v>
      </c>
      <c r="Z135" s="276" t="str">
        <f t="shared" ref="Z135" si="1818">IFERROR(IF(J135=0,"N",O135/I135),0)</f>
        <v>N</v>
      </c>
      <c r="AA135" s="276">
        <f t="shared" ref="AA135" si="1819">O135</f>
        <v>0</v>
      </c>
      <c r="AB135" s="276">
        <f t="shared" ref="AB135" si="1820">P135*R135</f>
        <v>0</v>
      </c>
      <c r="AC135" s="276">
        <f t="shared" si="1038"/>
        <v>0</v>
      </c>
      <c r="AD135" s="278">
        <f t="shared" ref="AD135" si="1821">IF(S135&gt;0,IF(W135&gt;0,($G$6/160)*(S135/60)*W135,0),IF(W135&gt;0,($G$6/160)*((U135+U136+U137)/60)*W135,0))</f>
        <v>0</v>
      </c>
      <c r="AE135" s="274">
        <f t="shared" si="994"/>
        <v>0</v>
      </c>
      <c r="AF135" s="291">
        <f>IF($M135="In (zvyšuje náklady)",X135,0)</f>
        <v>0</v>
      </c>
      <c r="AG135" s="303">
        <f t="shared" ref="AG135:AM135" si="1822">IF($M135="In (zvyšuje náklady)",Y135,0)</f>
        <v>0</v>
      </c>
      <c r="AH135" s="303">
        <f t="shared" si="1822"/>
        <v>0</v>
      </c>
      <c r="AI135" s="303">
        <f t="shared" si="1822"/>
        <v>0</v>
      </c>
      <c r="AJ135" s="303">
        <f t="shared" si="1822"/>
        <v>0</v>
      </c>
      <c r="AK135" s="303">
        <f t="shared" si="1822"/>
        <v>0</v>
      </c>
      <c r="AL135" s="303">
        <f t="shared" si="1822"/>
        <v>0</v>
      </c>
      <c r="AM135" s="314">
        <f t="shared" si="1822"/>
        <v>0</v>
      </c>
      <c r="AN135" s="306" t="str">
        <f t="shared" ref="AN135" si="1823">IF($M135="In (zvyšuje náklady)",0,X135)</f>
        <v>N</v>
      </c>
      <c r="AO135" s="306">
        <f t="shared" ref="AO135" si="1824">IF($M135="In (zvyšuje náklady)",0,Y135)</f>
        <v>0</v>
      </c>
      <c r="AP135" s="306" t="str">
        <f t="shared" ref="AP135" si="1825">IF($M135="In (zvyšuje náklady)",0,Z135)</f>
        <v>N</v>
      </c>
      <c r="AQ135" s="306">
        <f t="shared" ref="AQ135" si="1826">IF($M135="In (zvyšuje náklady)",0,AA135)</f>
        <v>0</v>
      </c>
      <c r="AR135" s="306">
        <f t="shared" ref="AR135" si="1827">IF($M135="In (zvyšuje náklady)",0,AB135)</f>
        <v>0</v>
      </c>
      <c r="AS135" s="306">
        <f t="shared" ref="AS135" si="1828">IF($M135="In (zvyšuje náklady)",0,AC135)</f>
        <v>0</v>
      </c>
      <c r="AT135" s="306">
        <f t="shared" ref="AT135" si="1829">IF($M135="In (zvyšuje náklady)",0,AD135)</f>
        <v>0</v>
      </c>
      <c r="AU135" s="335">
        <f t="shared" ref="AU135" si="1830">IF($M135="In (zvyšuje náklady)",0,AE135)</f>
        <v>0</v>
      </c>
      <c r="AV135" s="291">
        <f t="shared" ref="AV135:BB135" si="1831">IF($L135&gt;0,AF135,0)</f>
        <v>0</v>
      </c>
      <c r="AW135" s="303">
        <f t="shared" ref="AW135:AY135" si="1832">IF($L135&gt;0,$L135*AV135,0)</f>
        <v>0</v>
      </c>
      <c r="AX135" s="303">
        <f t="shared" si="1831"/>
        <v>0</v>
      </c>
      <c r="AY135" s="303">
        <f t="shared" si="1832"/>
        <v>0</v>
      </c>
      <c r="AZ135" s="303">
        <f t="shared" si="1831"/>
        <v>0</v>
      </c>
      <c r="BA135" s="303">
        <f t="shared" ref="BA135" si="1833">IF($L135&gt;0,$L135*AZ135,0)</f>
        <v>0</v>
      </c>
      <c r="BB135" s="303">
        <f t="shared" si="1831"/>
        <v>0</v>
      </c>
      <c r="BC135" s="314">
        <f t="shared" ref="BC135" si="1834">IF($L135&gt;0,$L135*BB135,0)</f>
        <v>0</v>
      </c>
      <c r="BD135" s="291">
        <f t="shared" ref="BD135" si="1835">IF($L135&gt;0,AN135,0)</f>
        <v>0</v>
      </c>
      <c r="BE135" s="303">
        <f t="shared" ref="BE135" si="1836">IF($L135&gt;0,$L135*BD135,0)</f>
        <v>0</v>
      </c>
      <c r="BF135" s="303">
        <f t="shared" ref="BF135" si="1837">IF($L135&gt;0,AP135,0)</f>
        <v>0</v>
      </c>
      <c r="BG135" s="303">
        <f t="shared" ref="BG135" si="1838">IF($L135&gt;0,$L135*BF135,0)</f>
        <v>0</v>
      </c>
      <c r="BH135" s="303">
        <f t="shared" ref="BH135" si="1839">IF($L135&gt;0,AR135,0)</f>
        <v>0</v>
      </c>
      <c r="BI135" s="303">
        <f t="shared" ref="BI135" si="1840">IF($L135&gt;0,$L135*BH135,0)</f>
        <v>0</v>
      </c>
      <c r="BJ135" s="303">
        <f t="shared" ref="BJ135" si="1841">IF($L135&gt;0,AT135,0)</f>
        <v>0</v>
      </c>
      <c r="BK135" s="314">
        <f t="shared" ref="BK135" si="1842">IF($L135&gt;0,$L135*BJ135,0)</f>
        <v>0</v>
      </c>
      <c r="BL135" s="315">
        <f>IF(F135=vstupy!F$6,"1",0)</f>
        <v>0</v>
      </c>
      <c r="BM135" s="291">
        <f t="shared" ref="BM135" si="1843">IF($BL135="1",AF135,0)</f>
        <v>0</v>
      </c>
      <c r="BN135" s="303">
        <f t="shared" ref="BN135" si="1844">IF($BL135="1",AG135,0)</f>
        <v>0</v>
      </c>
      <c r="BO135" s="303">
        <f t="shared" ref="BO135" si="1845">IF($BL135="1",AH135,0)</f>
        <v>0</v>
      </c>
      <c r="BP135" s="303">
        <f t="shared" ref="BP135" si="1846">IF($BL135="1",AI135,0)</f>
        <v>0</v>
      </c>
      <c r="BQ135" s="303">
        <f t="shared" ref="BQ135" si="1847">IF($BL135="1",AJ135,0)</f>
        <v>0</v>
      </c>
      <c r="BR135" s="303">
        <f t="shared" ref="BR135" si="1848">IF($BL135="1",AK135,0)</f>
        <v>0</v>
      </c>
      <c r="BS135" s="303">
        <f t="shared" ref="BS135" si="1849">IF($BL135="1",AL135,0)</f>
        <v>0</v>
      </c>
      <c r="BT135" s="314">
        <f t="shared" ref="BT135" si="1850">IF($BL135="1",AM135,0)</f>
        <v>0</v>
      </c>
      <c r="BU135" s="291">
        <f t="shared" ref="BU135" si="1851">IF($BL135="1",AN135,0)</f>
        <v>0</v>
      </c>
      <c r="BV135" s="307">
        <f t="shared" ref="BV135" si="1852">IF($BL135="1",AO135,0)</f>
        <v>0</v>
      </c>
      <c r="BW135" s="307">
        <f t="shared" ref="BW135" si="1853">IF($BL135="1",AP135,0)</f>
        <v>0</v>
      </c>
      <c r="BX135" s="307">
        <f t="shared" ref="BX135" si="1854">IF($BL135="1",AQ135,0)</f>
        <v>0</v>
      </c>
      <c r="BY135" s="307">
        <f t="shared" ref="BY135" si="1855">IF($BL135="1",AR135,0)</f>
        <v>0</v>
      </c>
      <c r="BZ135" s="307">
        <f t="shared" ref="BZ135" si="1856">IF($BL135="1",AS135,0)</f>
        <v>0</v>
      </c>
      <c r="CA135" s="307">
        <f t="shared" ref="CA135" si="1857">IF($BL135="1",AT135,0)</f>
        <v>0</v>
      </c>
      <c r="CB135" s="349">
        <f t="shared" ref="CB135" si="1858">IF($BL135="1",AU135,0)</f>
        <v>0</v>
      </c>
      <c r="CC135" s="291">
        <f>IFERROR(IF($X135="N/A",Z135+AB135+AD135,X135+Z135+AB135+AD135),0)</f>
        <v>0</v>
      </c>
      <c r="CD135" s="314">
        <f>Y135+AA135+AC135+AE135</f>
        <v>0</v>
      </c>
    </row>
    <row r="136" spans="2:82" ht="12.6" customHeight="1" x14ac:dyDescent="0.2">
      <c r="B136" s="285"/>
      <c r="C136" s="270"/>
      <c r="D136" s="270"/>
      <c r="E136" s="270"/>
      <c r="F136" s="269"/>
      <c r="G136" s="284"/>
      <c r="H136" s="269"/>
      <c r="I136" s="269"/>
      <c r="J136" s="273"/>
      <c r="K136" s="269"/>
      <c r="L136" s="273"/>
      <c r="M136" s="269"/>
      <c r="N136" s="269"/>
      <c r="O136" s="269"/>
      <c r="P136" s="301"/>
      <c r="Q136" s="286"/>
      <c r="R136" s="300"/>
      <c r="S136" s="269"/>
      <c r="T136" s="153" t="s">
        <v>51</v>
      </c>
      <c r="U136" s="218">
        <f>IFERROR(VLOOKUP(T136,vstupy!$B$2:$C$12,2,FALSE),0)</f>
        <v>0</v>
      </c>
      <c r="V136" s="286"/>
      <c r="W136" s="280"/>
      <c r="X136" s="281"/>
      <c r="Y136" s="277"/>
      <c r="Z136" s="277"/>
      <c r="AA136" s="277"/>
      <c r="AB136" s="277"/>
      <c r="AC136" s="277"/>
      <c r="AD136" s="277"/>
      <c r="AE136" s="275"/>
      <c r="AF136" s="291"/>
      <c r="AG136" s="303"/>
      <c r="AH136" s="303"/>
      <c r="AI136" s="303"/>
      <c r="AJ136" s="303"/>
      <c r="AK136" s="303"/>
      <c r="AL136" s="303"/>
      <c r="AM136" s="314"/>
      <c r="AN136" s="307"/>
      <c r="AO136" s="307"/>
      <c r="AP136" s="307"/>
      <c r="AQ136" s="307"/>
      <c r="AR136" s="307"/>
      <c r="AS136" s="307"/>
      <c r="AT136" s="307"/>
      <c r="AU136" s="336"/>
      <c r="AV136" s="291"/>
      <c r="AW136" s="303"/>
      <c r="AX136" s="303"/>
      <c r="AY136" s="303"/>
      <c r="AZ136" s="303"/>
      <c r="BA136" s="303"/>
      <c r="BB136" s="303"/>
      <c r="BC136" s="314"/>
      <c r="BD136" s="291"/>
      <c r="BE136" s="303"/>
      <c r="BF136" s="303"/>
      <c r="BG136" s="303"/>
      <c r="BH136" s="303"/>
      <c r="BI136" s="303"/>
      <c r="BJ136" s="303"/>
      <c r="BK136" s="314"/>
      <c r="BL136" s="315"/>
      <c r="BM136" s="291"/>
      <c r="BN136" s="303"/>
      <c r="BO136" s="303"/>
      <c r="BP136" s="303"/>
      <c r="BQ136" s="303"/>
      <c r="BR136" s="303"/>
      <c r="BS136" s="303"/>
      <c r="BT136" s="314"/>
      <c r="BU136" s="291"/>
      <c r="BV136" s="307"/>
      <c r="BW136" s="307"/>
      <c r="BX136" s="307"/>
      <c r="BY136" s="307"/>
      <c r="BZ136" s="307"/>
      <c r="CA136" s="307"/>
      <c r="CB136" s="349"/>
      <c r="CC136" s="291"/>
      <c r="CD136" s="314"/>
    </row>
    <row r="137" spans="2:82" ht="12.6" customHeight="1" x14ac:dyDescent="0.2">
      <c r="B137" s="285"/>
      <c r="C137" s="270"/>
      <c r="D137" s="270"/>
      <c r="E137" s="270"/>
      <c r="F137" s="269"/>
      <c r="G137" s="284"/>
      <c r="H137" s="269"/>
      <c r="I137" s="269"/>
      <c r="J137" s="273"/>
      <c r="K137" s="269"/>
      <c r="L137" s="273"/>
      <c r="M137" s="269"/>
      <c r="N137" s="269"/>
      <c r="O137" s="269"/>
      <c r="P137" s="301"/>
      <c r="Q137" s="286"/>
      <c r="R137" s="300"/>
      <c r="S137" s="269"/>
      <c r="T137" s="153" t="s">
        <v>51</v>
      </c>
      <c r="U137" s="218">
        <f>IFERROR(VLOOKUP(T137,vstupy!$B$2:$C$12,2,FALSE),0)</f>
        <v>0</v>
      </c>
      <c r="V137" s="286"/>
      <c r="W137" s="280"/>
      <c r="X137" s="282"/>
      <c r="Y137" s="277"/>
      <c r="Z137" s="277"/>
      <c r="AA137" s="277"/>
      <c r="AB137" s="277"/>
      <c r="AC137" s="277"/>
      <c r="AD137" s="277"/>
      <c r="AE137" s="275"/>
      <c r="AF137" s="291"/>
      <c r="AG137" s="303"/>
      <c r="AH137" s="303"/>
      <c r="AI137" s="303"/>
      <c r="AJ137" s="303"/>
      <c r="AK137" s="303"/>
      <c r="AL137" s="303"/>
      <c r="AM137" s="314"/>
      <c r="AN137" s="307"/>
      <c r="AO137" s="307"/>
      <c r="AP137" s="307"/>
      <c r="AQ137" s="307"/>
      <c r="AR137" s="307"/>
      <c r="AS137" s="307"/>
      <c r="AT137" s="307"/>
      <c r="AU137" s="336"/>
      <c r="AV137" s="291"/>
      <c r="AW137" s="303"/>
      <c r="AX137" s="303"/>
      <c r="AY137" s="303"/>
      <c r="AZ137" s="303"/>
      <c r="BA137" s="303"/>
      <c r="BB137" s="303"/>
      <c r="BC137" s="314"/>
      <c r="BD137" s="291"/>
      <c r="BE137" s="303"/>
      <c r="BF137" s="303"/>
      <c r="BG137" s="303"/>
      <c r="BH137" s="303"/>
      <c r="BI137" s="303"/>
      <c r="BJ137" s="303"/>
      <c r="BK137" s="314"/>
      <c r="BL137" s="315"/>
      <c r="BM137" s="291"/>
      <c r="BN137" s="303"/>
      <c r="BO137" s="303"/>
      <c r="BP137" s="303"/>
      <c r="BQ137" s="303"/>
      <c r="BR137" s="303"/>
      <c r="BS137" s="303"/>
      <c r="BT137" s="314"/>
      <c r="BU137" s="291"/>
      <c r="BV137" s="307"/>
      <c r="BW137" s="307"/>
      <c r="BX137" s="307"/>
      <c r="BY137" s="307"/>
      <c r="BZ137" s="307"/>
      <c r="CA137" s="307"/>
      <c r="CB137" s="349"/>
      <c r="CC137" s="291"/>
      <c r="CD137" s="314"/>
    </row>
    <row r="138" spans="2:82" ht="12.6" customHeight="1" x14ac:dyDescent="0.2">
      <c r="B138" s="285">
        <v>44</v>
      </c>
      <c r="C138" s="270"/>
      <c r="D138" s="270"/>
      <c r="E138" s="270"/>
      <c r="F138" s="269" t="s">
        <v>177</v>
      </c>
      <c r="G138" s="284"/>
      <c r="H138" s="269"/>
      <c r="I138" s="269"/>
      <c r="J138" s="273">
        <f t="shared" ref="J138" si="1859">IF(I138="N",0,I138)</f>
        <v>0</v>
      </c>
      <c r="K138" s="269"/>
      <c r="L138" s="273">
        <f t="shared" si="1121"/>
        <v>0</v>
      </c>
      <c r="M138" s="269" t="s">
        <v>177</v>
      </c>
      <c r="N138" s="269"/>
      <c r="O138" s="269"/>
      <c r="P138" s="301"/>
      <c r="Q138" s="286" t="s">
        <v>50</v>
      </c>
      <c r="R138" s="300">
        <f>VLOOKUP(Q138,vstupy!$B$17:$C$27,2,FALSE)</f>
        <v>0</v>
      </c>
      <c r="S138" s="269"/>
      <c r="T138" s="153" t="s">
        <v>51</v>
      </c>
      <c r="U138" s="218">
        <f>IFERROR(VLOOKUP(T138,vstupy!$B$2:$C$12,2,FALSE),0)</f>
        <v>0</v>
      </c>
      <c r="V138" s="286" t="s">
        <v>50</v>
      </c>
      <c r="W138" s="279">
        <f>VLOOKUP(V138,vstupy!$B$17:$C$27,2,FALSE)</f>
        <v>0</v>
      </c>
      <c r="X138" s="281" t="str">
        <f t="shared" ref="X138" si="1860">IFERROR(IF(J138=0,"N",N138/I138),0)</f>
        <v>N</v>
      </c>
      <c r="Y138" s="276">
        <f t="shared" ref="Y138" si="1861">N138</f>
        <v>0</v>
      </c>
      <c r="Z138" s="276" t="str">
        <f t="shared" ref="Z138" si="1862">IFERROR(IF(J138=0,"N",O138/I138),0)</f>
        <v>N</v>
      </c>
      <c r="AA138" s="276">
        <f t="shared" ref="AA138" si="1863">O138</f>
        <v>0</v>
      </c>
      <c r="AB138" s="276">
        <f t="shared" ref="AB138" si="1864">P138*R138</f>
        <v>0</v>
      </c>
      <c r="AC138" s="276">
        <f t="shared" si="1038"/>
        <v>0</v>
      </c>
      <c r="AD138" s="278">
        <f t="shared" ref="AD138" si="1865">IF(S138&gt;0,IF(W138&gt;0,($G$6/160)*(S138/60)*W138,0),IF(W138&gt;0,($G$6/160)*((U138+U139+U140)/60)*W138,0))</f>
        <v>0</v>
      </c>
      <c r="AE138" s="274">
        <f t="shared" si="994"/>
        <v>0</v>
      </c>
      <c r="AF138" s="291">
        <f>IF($M138="In (zvyšuje náklady)",X138,0)</f>
        <v>0</v>
      </c>
      <c r="AG138" s="303">
        <f t="shared" ref="AG138:AM138" si="1866">IF($M138="In (zvyšuje náklady)",Y138,0)</f>
        <v>0</v>
      </c>
      <c r="AH138" s="303">
        <f t="shared" si="1866"/>
        <v>0</v>
      </c>
      <c r="AI138" s="303">
        <f t="shared" si="1866"/>
        <v>0</v>
      </c>
      <c r="AJ138" s="303">
        <f t="shared" si="1866"/>
        <v>0</v>
      </c>
      <c r="AK138" s="303">
        <f t="shared" si="1866"/>
        <v>0</v>
      </c>
      <c r="AL138" s="303">
        <f t="shared" si="1866"/>
        <v>0</v>
      </c>
      <c r="AM138" s="314">
        <f t="shared" si="1866"/>
        <v>0</v>
      </c>
      <c r="AN138" s="306" t="str">
        <f t="shared" ref="AN138" si="1867">IF($M138="In (zvyšuje náklady)",0,X138)</f>
        <v>N</v>
      </c>
      <c r="AO138" s="306">
        <f t="shared" ref="AO138" si="1868">IF($M138="In (zvyšuje náklady)",0,Y138)</f>
        <v>0</v>
      </c>
      <c r="AP138" s="306" t="str">
        <f t="shared" ref="AP138" si="1869">IF($M138="In (zvyšuje náklady)",0,Z138)</f>
        <v>N</v>
      </c>
      <c r="AQ138" s="306">
        <f t="shared" ref="AQ138" si="1870">IF($M138="In (zvyšuje náklady)",0,AA138)</f>
        <v>0</v>
      </c>
      <c r="AR138" s="306">
        <f t="shared" ref="AR138" si="1871">IF($M138="In (zvyšuje náklady)",0,AB138)</f>
        <v>0</v>
      </c>
      <c r="AS138" s="306">
        <f t="shared" ref="AS138" si="1872">IF($M138="In (zvyšuje náklady)",0,AC138)</f>
        <v>0</v>
      </c>
      <c r="AT138" s="306">
        <f t="shared" ref="AT138" si="1873">IF($M138="In (zvyšuje náklady)",0,AD138)</f>
        <v>0</v>
      </c>
      <c r="AU138" s="335">
        <f t="shared" ref="AU138" si="1874">IF($M138="In (zvyšuje náklady)",0,AE138)</f>
        <v>0</v>
      </c>
      <c r="AV138" s="291">
        <f t="shared" ref="AV138:BB138" si="1875">IF($L138&gt;0,AF138,0)</f>
        <v>0</v>
      </c>
      <c r="AW138" s="303">
        <f t="shared" ref="AW138:AY138" si="1876">IF($L138&gt;0,$L138*AV138,0)</f>
        <v>0</v>
      </c>
      <c r="AX138" s="303">
        <f t="shared" si="1875"/>
        <v>0</v>
      </c>
      <c r="AY138" s="303">
        <f t="shared" si="1876"/>
        <v>0</v>
      </c>
      <c r="AZ138" s="303">
        <f t="shared" si="1875"/>
        <v>0</v>
      </c>
      <c r="BA138" s="303">
        <f t="shared" ref="BA138" si="1877">IF($L138&gt;0,$L138*AZ138,0)</f>
        <v>0</v>
      </c>
      <c r="BB138" s="303">
        <f t="shared" si="1875"/>
        <v>0</v>
      </c>
      <c r="BC138" s="314">
        <f t="shared" ref="BC138" si="1878">IF($L138&gt;0,$L138*BB138,0)</f>
        <v>0</v>
      </c>
      <c r="BD138" s="291">
        <f t="shared" ref="BD138" si="1879">IF($L138&gt;0,AN138,0)</f>
        <v>0</v>
      </c>
      <c r="BE138" s="303">
        <f t="shared" ref="BE138" si="1880">IF($L138&gt;0,$L138*BD138,0)</f>
        <v>0</v>
      </c>
      <c r="BF138" s="303">
        <f t="shared" ref="BF138" si="1881">IF($L138&gt;0,AP138,0)</f>
        <v>0</v>
      </c>
      <c r="BG138" s="303">
        <f t="shared" ref="BG138" si="1882">IF($L138&gt;0,$L138*BF138,0)</f>
        <v>0</v>
      </c>
      <c r="BH138" s="303">
        <f t="shared" ref="BH138" si="1883">IF($L138&gt;0,AR138,0)</f>
        <v>0</v>
      </c>
      <c r="BI138" s="303">
        <f t="shared" ref="BI138" si="1884">IF($L138&gt;0,$L138*BH138,0)</f>
        <v>0</v>
      </c>
      <c r="BJ138" s="303">
        <f t="shared" ref="BJ138" si="1885">IF($L138&gt;0,AT138,0)</f>
        <v>0</v>
      </c>
      <c r="BK138" s="314">
        <f t="shared" ref="BK138" si="1886">IF($L138&gt;0,$L138*BJ138,0)</f>
        <v>0</v>
      </c>
      <c r="BL138" s="315">
        <f>IF(F138=vstupy!F$6,"1",0)</f>
        <v>0</v>
      </c>
      <c r="BM138" s="291">
        <f t="shared" ref="BM138" si="1887">IF($BL138="1",AF138,0)</f>
        <v>0</v>
      </c>
      <c r="BN138" s="303">
        <f t="shared" ref="BN138" si="1888">IF($BL138="1",AG138,0)</f>
        <v>0</v>
      </c>
      <c r="BO138" s="303">
        <f t="shared" ref="BO138" si="1889">IF($BL138="1",AH138,0)</f>
        <v>0</v>
      </c>
      <c r="BP138" s="303">
        <f t="shared" ref="BP138" si="1890">IF($BL138="1",AI138,0)</f>
        <v>0</v>
      </c>
      <c r="BQ138" s="303">
        <f t="shared" ref="BQ138" si="1891">IF($BL138="1",AJ138,0)</f>
        <v>0</v>
      </c>
      <c r="BR138" s="303">
        <f t="shared" ref="BR138" si="1892">IF($BL138="1",AK138,0)</f>
        <v>0</v>
      </c>
      <c r="BS138" s="303">
        <f t="shared" ref="BS138" si="1893">IF($BL138="1",AL138,0)</f>
        <v>0</v>
      </c>
      <c r="BT138" s="314">
        <f t="shared" ref="BT138" si="1894">IF($BL138="1",AM138,0)</f>
        <v>0</v>
      </c>
      <c r="BU138" s="291">
        <f t="shared" ref="BU138" si="1895">IF($BL138="1",AN138,0)</f>
        <v>0</v>
      </c>
      <c r="BV138" s="307">
        <f t="shared" ref="BV138" si="1896">IF($BL138="1",AO138,0)</f>
        <v>0</v>
      </c>
      <c r="BW138" s="307">
        <f t="shared" ref="BW138" si="1897">IF($BL138="1",AP138,0)</f>
        <v>0</v>
      </c>
      <c r="BX138" s="307">
        <f t="shared" ref="BX138" si="1898">IF($BL138="1",AQ138,0)</f>
        <v>0</v>
      </c>
      <c r="BY138" s="307">
        <f t="shared" ref="BY138" si="1899">IF($BL138="1",AR138,0)</f>
        <v>0</v>
      </c>
      <c r="BZ138" s="307">
        <f t="shared" ref="BZ138" si="1900">IF($BL138="1",AS138,0)</f>
        <v>0</v>
      </c>
      <c r="CA138" s="307">
        <f t="shared" ref="CA138" si="1901">IF($BL138="1",AT138,0)</f>
        <v>0</v>
      </c>
      <c r="CB138" s="349">
        <f t="shared" ref="CB138" si="1902">IF($BL138="1",AU138,0)</f>
        <v>0</v>
      </c>
      <c r="CC138" s="291">
        <f>IFERROR(IF($X138="N/A",Z138+AB138+AD138,X138+Z138+AB138+AD138),0)</f>
        <v>0</v>
      </c>
      <c r="CD138" s="314">
        <f>Y138+AA138+AC138+AE138</f>
        <v>0</v>
      </c>
    </row>
    <row r="139" spans="2:82" ht="12.6" customHeight="1" x14ac:dyDescent="0.2">
      <c r="B139" s="285"/>
      <c r="C139" s="270"/>
      <c r="D139" s="270"/>
      <c r="E139" s="270"/>
      <c r="F139" s="269"/>
      <c r="G139" s="284"/>
      <c r="H139" s="269"/>
      <c r="I139" s="269"/>
      <c r="J139" s="273"/>
      <c r="K139" s="269"/>
      <c r="L139" s="273"/>
      <c r="M139" s="269"/>
      <c r="N139" s="269"/>
      <c r="O139" s="269"/>
      <c r="P139" s="301"/>
      <c r="Q139" s="286"/>
      <c r="R139" s="300"/>
      <c r="S139" s="269"/>
      <c r="T139" s="153" t="s">
        <v>51</v>
      </c>
      <c r="U139" s="218">
        <f>IFERROR(VLOOKUP(T139,vstupy!$B$2:$C$12,2,FALSE),0)</f>
        <v>0</v>
      </c>
      <c r="V139" s="286"/>
      <c r="W139" s="280"/>
      <c r="X139" s="281"/>
      <c r="Y139" s="277"/>
      <c r="Z139" s="277"/>
      <c r="AA139" s="277"/>
      <c r="AB139" s="277"/>
      <c r="AC139" s="277"/>
      <c r="AD139" s="277"/>
      <c r="AE139" s="275"/>
      <c r="AF139" s="291"/>
      <c r="AG139" s="303"/>
      <c r="AH139" s="303"/>
      <c r="AI139" s="303"/>
      <c r="AJ139" s="303"/>
      <c r="AK139" s="303"/>
      <c r="AL139" s="303"/>
      <c r="AM139" s="314"/>
      <c r="AN139" s="307"/>
      <c r="AO139" s="307"/>
      <c r="AP139" s="307"/>
      <c r="AQ139" s="307"/>
      <c r="AR139" s="307"/>
      <c r="AS139" s="307"/>
      <c r="AT139" s="307"/>
      <c r="AU139" s="336"/>
      <c r="AV139" s="291"/>
      <c r="AW139" s="303"/>
      <c r="AX139" s="303"/>
      <c r="AY139" s="303"/>
      <c r="AZ139" s="303"/>
      <c r="BA139" s="303"/>
      <c r="BB139" s="303"/>
      <c r="BC139" s="314"/>
      <c r="BD139" s="291"/>
      <c r="BE139" s="303"/>
      <c r="BF139" s="303"/>
      <c r="BG139" s="303"/>
      <c r="BH139" s="303"/>
      <c r="BI139" s="303"/>
      <c r="BJ139" s="303"/>
      <c r="BK139" s="314"/>
      <c r="BL139" s="315"/>
      <c r="BM139" s="291"/>
      <c r="BN139" s="303"/>
      <c r="BO139" s="303"/>
      <c r="BP139" s="303"/>
      <c r="BQ139" s="303"/>
      <c r="BR139" s="303"/>
      <c r="BS139" s="303"/>
      <c r="BT139" s="314"/>
      <c r="BU139" s="291"/>
      <c r="BV139" s="307"/>
      <c r="BW139" s="307"/>
      <c r="BX139" s="307"/>
      <c r="BY139" s="307"/>
      <c r="BZ139" s="307"/>
      <c r="CA139" s="307"/>
      <c r="CB139" s="349"/>
      <c r="CC139" s="291"/>
      <c r="CD139" s="314"/>
    </row>
    <row r="140" spans="2:82" ht="12.6" customHeight="1" x14ac:dyDescent="0.2">
      <c r="B140" s="285"/>
      <c r="C140" s="270"/>
      <c r="D140" s="270"/>
      <c r="E140" s="270"/>
      <c r="F140" s="269"/>
      <c r="G140" s="284"/>
      <c r="H140" s="269"/>
      <c r="I140" s="269"/>
      <c r="J140" s="273"/>
      <c r="K140" s="269"/>
      <c r="L140" s="273"/>
      <c r="M140" s="269"/>
      <c r="N140" s="269"/>
      <c r="O140" s="269"/>
      <c r="P140" s="301"/>
      <c r="Q140" s="286"/>
      <c r="R140" s="300"/>
      <c r="S140" s="269"/>
      <c r="T140" s="153" t="s">
        <v>51</v>
      </c>
      <c r="U140" s="218">
        <f>IFERROR(VLOOKUP(T140,vstupy!$B$2:$C$12,2,FALSE),0)</f>
        <v>0</v>
      </c>
      <c r="V140" s="286"/>
      <c r="W140" s="280"/>
      <c r="X140" s="282"/>
      <c r="Y140" s="277"/>
      <c r="Z140" s="277"/>
      <c r="AA140" s="277"/>
      <c r="AB140" s="277"/>
      <c r="AC140" s="277"/>
      <c r="AD140" s="277"/>
      <c r="AE140" s="275"/>
      <c r="AF140" s="291"/>
      <c r="AG140" s="303"/>
      <c r="AH140" s="303"/>
      <c r="AI140" s="303"/>
      <c r="AJ140" s="303"/>
      <c r="AK140" s="303"/>
      <c r="AL140" s="303"/>
      <c r="AM140" s="314"/>
      <c r="AN140" s="307"/>
      <c r="AO140" s="307"/>
      <c r="AP140" s="307"/>
      <c r="AQ140" s="307"/>
      <c r="AR140" s="307"/>
      <c r="AS140" s="307"/>
      <c r="AT140" s="307"/>
      <c r="AU140" s="336"/>
      <c r="AV140" s="291"/>
      <c r="AW140" s="303"/>
      <c r="AX140" s="303"/>
      <c r="AY140" s="303"/>
      <c r="AZ140" s="303"/>
      <c r="BA140" s="303"/>
      <c r="BB140" s="303"/>
      <c r="BC140" s="314"/>
      <c r="BD140" s="291"/>
      <c r="BE140" s="303"/>
      <c r="BF140" s="303"/>
      <c r="BG140" s="303"/>
      <c r="BH140" s="303"/>
      <c r="BI140" s="303"/>
      <c r="BJ140" s="303"/>
      <c r="BK140" s="314"/>
      <c r="BL140" s="315"/>
      <c r="BM140" s="291"/>
      <c r="BN140" s="303"/>
      <c r="BO140" s="303"/>
      <c r="BP140" s="303"/>
      <c r="BQ140" s="303"/>
      <c r="BR140" s="303"/>
      <c r="BS140" s="303"/>
      <c r="BT140" s="314"/>
      <c r="BU140" s="291"/>
      <c r="BV140" s="307"/>
      <c r="BW140" s="307"/>
      <c r="BX140" s="307"/>
      <c r="BY140" s="307"/>
      <c r="BZ140" s="307"/>
      <c r="CA140" s="307"/>
      <c r="CB140" s="349"/>
      <c r="CC140" s="291"/>
      <c r="CD140" s="314"/>
    </row>
    <row r="141" spans="2:82" ht="12.6" customHeight="1" x14ac:dyDescent="0.2">
      <c r="B141" s="285">
        <v>45</v>
      </c>
      <c r="C141" s="270"/>
      <c r="D141" s="270"/>
      <c r="E141" s="270"/>
      <c r="F141" s="269" t="s">
        <v>177</v>
      </c>
      <c r="G141" s="284"/>
      <c r="H141" s="269"/>
      <c r="I141" s="269"/>
      <c r="J141" s="273">
        <f t="shared" ref="J141" si="1903">IF(I141="N",0,I141)</f>
        <v>0</v>
      </c>
      <c r="K141" s="269"/>
      <c r="L141" s="273">
        <f t="shared" si="1121"/>
        <v>0</v>
      </c>
      <c r="M141" s="269" t="s">
        <v>177</v>
      </c>
      <c r="N141" s="269"/>
      <c r="O141" s="269"/>
      <c r="P141" s="301"/>
      <c r="Q141" s="286" t="s">
        <v>50</v>
      </c>
      <c r="R141" s="300">
        <f>VLOOKUP(Q141,vstupy!$B$17:$C$27,2,FALSE)</f>
        <v>0</v>
      </c>
      <c r="S141" s="269"/>
      <c r="T141" s="153" t="s">
        <v>51</v>
      </c>
      <c r="U141" s="218">
        <f>IFERROR(VLOOKUP(T141,vstupy!$B$2:$C$12,2,FALSE),0)</f>
        <v>0</v>
      </c>
      <c r="V141" s="286" t="s">
        <v>50</v>
      </c>
      <c r="W141" s="279">
        <f>VLOOKUP(V141,vstupy!$B$17:$C$27,2,FALSE)</f>
        <v>0</v>
      </c>
      <c r="X141" s="281" t="str">
        <f t="shared" ref="X141" si="1904">IFERROR(IF(J141=0,"N",N141/I141),0)</f>
        <v>N</v>
      </c>
      <c r="Y141" s="276">
        <f t="shared" ref="Y141" si="1905">N141</f>
        <v>0</v>
      </c>
      <c r="Z141" s="276" t="str">
        <f t="shared" ref="Z141" si="1906">IFERROR(IF(J141=0,"N",O141/I141),0)</f>
        <v>N</v>
      </c>
      <c r="AA141" s="276">
        <f t="shared" ref="AA141" si="1907">O141</f>
        <v>0</v>
      </c>
      <c r="AB141" s="276">
        <f t="shared" ref="AB141" si="1908">P141*R141</f>
        <v>0</v>
      </c>
      <c r="AC141" s="276">
        <f t="shared" si="1038"/>
        <v>0</v>
      </c>
      <c r="AD141" s="278">
        <f t="shared" ref="AD141" si="1909">IF(S141&gt;0,IF(W141&gt;0,($G$6/160)*(S141/60)*W141,0),IF(W141&gt;0,($G$6/160)*((U141+U142+U143)/60)*W141,0))</f>
        <v>0</v>
      </c>
      <c r="AE141" s="274">
        <f t="shared" si="994"/>
        <v>0</v>
      </c>
      <c r="AF141" s="291">
        <f>IF($M141="In (zvyšuje náklady)",X141,0)</f>
        <v>0</v>
      </c>
      <c r="AG141" s="303">
        <f t="shared" ref="AG141:AM141" si="1910">IF($M141="In (zvyšuje náklady)",Y141,0)</f>
        <v>0</v>
      </c>
      <c r="AH141" s="303">
        <f t="shared" si="1910"/>
        <v>0</v>
      </c>
      <c r="AI141" s="303">
        <f t="shared" si="1910"/>
        <v>0</v>
      </c>
      <c r="AJ141" s="303">
        <f t="shared" si="1910"/>
        <v>0</v>
      </c>
      <c r="AK141" s="303">
        <f t="shared" si="1910"/>
        <v>0</v>
      </c>
      <c r="AL141" s="303">
        <f t="shared" si="1910"/>
        <v>0</v>
      </c>
      <c r="AM141" s="314">
        <f t="shared" si="1910"/>
        <v>0</v>
      </c>
      <c r="AN141" s="306" t="str">
        <f t="shared" ref="AN141" si="1911">IF($M141="In (zvyšuje náklady)",0,X141)</f>
        <v>N</v>
      </c>
      <c r="AO141" s="306">
        <f t="shared" ref="AO141" si="1912">IF($M141="In (zvyšuje náklady)",0,Y141)</f>
        <v>0</v>
      </c>
      <c r="AP141" s="306" t="str">
        <f t="shared" ref="AP141" si="1913">IF($M141="In (zvyšuje náklady)",0,Z141)</f>
        <v>N</v>
      </c>
      <c r="AQ141" s="306">
        <f t="shared" ref="AQ141" si="1914">IF($M141="In (zvyšuje náklady)",0,AA141)</f>
        <v>0</v>
      </c>
      <c r="AR141" s="306">
        <f t="shared" ref="AR141" si="1915">IF($M141="In (zvyšuje náklady)",0,AB141)</f>
        <v>0</v>
      </c>
      <c r="AS141" s="306">
        <f t="shared" ref="AS141" si="1916">IF($M141="In (zvyšuje náklady)",0,AC141)</f>
        <v>0</v>
      </c>
      <c r="AT141" s="306">
        <f t="shared" ref="AT141" si="1917">IF($M141="In (zvyšuje náklady)",0,AD141)</f>
        <v>0</v>
      </c>
      <c r="AU141" s="335">
        <f t="shared" ref="AU141" si="1918">IF($M141="In (zvyšuje náklady)",0,AE141)</f>
        <v>0</v>
      </c>
      <c r="AV141" s="291">
        <f t="shared" ref="AV141:BB141" si="1919">IF($L141&gt;0,AF141,0)</f>
        <v>0</v>
      </c>
      <c r="AW141" s="303">
        <f t="shared" ref="AW141:AY141" si="1920">IF($L141&gt;0,$L141*AV141,0)</f>
        <v>0</v>
      </c>
      <c r="AX141" s="303">
        <f t="shared" si="1919"/>
        <v>0</v>
      </c>
      <c r="AY141" s="303">
        <f t="shared" si="1920"/>
        <v>0</v>
      </c>
      <c r="AZ141" s="303">
        <f t="shared" si="1919"/>
        <v>0</v>
      </c>
      <c r="BA141" s="303">
        <f t="shared" ref="BA141" si="1921">IF($L141&gt;0,$L141*AZ141,0)</f>
        <v>0</v>
      </c>
      <c r="BB141" s="303">
        <f t="shared" si="1919"/>
        <v>0</v>
      </c>
      <c r="BC141" s="314">
        <f t="shared" ref="BC141" si="1922">IF($L141&gt;0,$L141*BB141,0)</f>
        <v>0</v>
      </c>
      <c r="BD141" s="291">
        <f t="shared" ref="BD141" si="1923">IF($L141&gt;0,AN141,0)</f>
        <v>0</v>
      </c>
      <c r="BE141" s="303">
        <f t="shared" ref="BE141" si="1924">IF($L141&gt;0,$L141*BD141,0)</f>
        <v>0</v>
      </c>
      <c r="BF141" s="303">
        <f t="shared" ref="BF141" si="1925">IF($L141&gt;0,AP141,0)</f>
        <v>0</v>
      </c>
      <c r="BG141" s="303">
        <f t="shared" ref="BG141" si="1926">IF($L141&gt;0,$L141*BF141,0)</f>
        <v>0</v>
      </c>
      <c r="BH141" s="303">
        <f t="shared" ref="BH141" si="1927">IF($L141&gt;0,AR141,0)</f>
        <v>0</v>
      </c>
      <c r="BI141" s="303">
        <f t="shared" ref="BI141" si="1928">IF($L141&gt;0,$L141*BH141,0)</f>
        <v>0</v>
      </c>
      <c r="BJ141" s="303">
        <f t="shared" ref="BJ141" si="1929">IF($L141&gt;0,AT141,0)</f>
        <v>0</v>
      </c>
      <c r="BK141" s="314">
        <f t="shared" ref="BK141" si="1930">IF($L141&gt;0,$L141*BJ141,0)</f>
        <v>0</v>
      </c>
      <c r="BL141" s="315">
        <f>IF(F141=vstupy!F$6,"1",0)</f>
        <v>0</v>
      </c>
      <c r="BM141" s="291">
        <f t="shared" ref="BM141" si="1931">IF($BL141="1",AF141,0)</f>
        <v>0</v>
      </c>
      <c r="BN141" s="303">
        <f t="shared" ref="BN141" si="1932">IF($BL141="1",AG141,0)</f>
        <v>0</v>
      </c>
      <c r="BO141" s="303">
        <f t="shared" ref="BO141" si="1933">IF($BL141="1",AH141,0)</f>
        <v>0</v>
      </c>
      <c r="BP141" s="303">
        <f t="shared" ref="BP141" si="1934">IF($BL141="1",AI141,0)</f>
        <v>0</v>
      </c>
      <c r="BQ141" s="303">
        <f t="shared" ref="BQ141" si="1935">IF($BL141="1",AJ141,0)</f>
        <v>0</v>
      </c>
      <c r="BR141" s="303">
        <f t="shared" ref="BR141" si="1936">IF($BL141="1",AK141,0)</f>
        <v>0</v>
      </c>
      <c r="BS141" s="303">
        <f t="shared" ref="BS141" si="1937">IF($BL141="1",AL141,0)</f>
        <v>0</v>
      </c>
      <c r="BT141" s="314">
        <f t="shared" ref="BT141" si="1938">IF($BL141="1",AM141,0)</f>
        <v>0</v>
      </c>
      <c r="BU141" s="291">
        <f t="shared" ref="BU141" si="1939">IF($BL141="1",AN141,0)</f>
        <v>0</v>
      </c>
      <c r="BV141" s="307">
        <f t="shared" ref="BV141" si="1940">IF($BL141="1",AO141,0)</f>
        <v>0</v>
      </c>
      <c r="BW141" s="307">
        <f t="shared" ref="BW141" si="1941">IF($BL141="1",AP141,0)</f>
        <v>0</v>
      </c>
      <c r="BX141" s="307">
        <f t="shared" ref="BX141" si="1942">IF($BL141="1",AQ141,0)</f>
        <v>0</v>
      </c>
      <c r="BY141" s="307">
        <f t="shared" ref="BY141" si="1943">IF($BL141="1",AR141,0)</f>
        <v>0</v>
      </c>
      <c r="BZ141" s="307">
        <f t="shared" ref="BZ141" si="1944">IF($BL141="1",AS141,0)</f>
        <v>0</v>
      </c>
      <c r="CA141" s="307">
        <f t="shared" ref="CA141" si="1945">IF($BL141="1",AT141,0)</f>
        <v>0</v>
      </c>
      <c r="CB141" s="349">
        <f t="shared" ref="CB141" si="1946">IF($BL141="1",AU141,0)</f>
        <v>0</v>
      </c>
      <c r="CC141" s="291">
        <f>IFERROR(IF($X141="N/A",Z141+AB141+AD141,X141+Z141+AB141+AD141),0)</f>
        <v>0</v>
      </c>
      <c r="CD141" s="314">
        <f>Y141+AA141+AC141+AE141</f>
        <v>0</v>
      </c>
    </row>
    <row r="142" spans="2:82" ht="12.6" customHeight="1" x14ac:dyDescent="0.2">
      <c r="B142" s="285"/>
      <c r="C142" s="270"/>
      <c r="D142" s="270"/>
      <c r="E142" s="270"/>
      <c r="F142" s="269"/>
      <c r="G142" s="284"/>
      <c r="H142" s="269"/>
      <c r="I142" s="269"/>
      <c r="J142" s="273"/>
      <c r="K142" s="269"/>
      <c r="L142" s="273"/>
      <c r="M142" s="269"/>
      <c r="N142" s="269"/>
      <c r="O142" s="269"/>
      <c r="P142" s="301"/>
      <c r="Q142" s="286"/>
      <c r="R142" s="300"/>
      <c r="S142" s="269"/>
      <c r="T142" s="153" t="s">
        <v>51</v>
      </c>
      <c r="U142" s="218">
        <f>IFERROR(VLOOKUP(T142,vstupy!$B$2:$C$12,2,FALSE),0)</f>
        <v>0</v>
      </c>
      <c r="V142" s="286"/>
      <c r="W142" s="280"/>
      <c r="X142" s="281"/>
      <c r="Y142" s="277"/>
      <c r="Z142" s="277"/>
      <c r="AA142" s="277"/>
      <c r="AB142" s="277"/>
      <c r="AC142" s="277"/>
      <c r="AD142" s="277"/>
      <c r="AE142" s="275"/>
      <c r="AF142" s="291"/>
      <c r="AG142" s="303"/>
      <c r="AH142" s="303"/>
      <c r="AI142" s="303"/>
      <c r="AJ142" s="303"/>
      <c r="AK142" s="303"/>
      <c r="AL142" s="303"/>
      <c r="AM142" s="314"/>
      <c r="AN142" s="307"/>
      <c r="AO142" s="307"/>
      <c r="AP142" s="307"/>
      <c r="AQ142" s="307"/>
      <c r="AR142" s="307"/>
      <c r="AS142" s="307"/>
      <c r="AT142" s="307"/>
      <c r="AU142" s="336"/>
      <c r="AV142" s="291"/>
      <c r="AW142" s="303"/>
      <c r="AX142" s="303"/>
      <c r="AY142" s="303"/>
      <c r="AZ142" s="303"/>
      <c r="BA142" s="303"/>
      <c r="BB142" s="303"/>
      <c r="BC142" s="314"/>
      <c r="BD142" s="291"/>
      <c r="BE142" s="303"/>
      <c r="BF142" s="303"/>
      <c r="BG142" s="303"/>
      <c r="BH142" s="303"/>
      <c r="BI142" s="303"/>
      <c r="BJ142" s="303"/>
      <c r="BK142" s="314"/>
      <c r="BL142" s="315"/>
      <c r="BM142" s="291"/>
      <c r="BN142" s="303"/>
      <c r="BO142" s="303"/>
      <c r="BP142" s="303"/>
      <c r="BQ142" s="303"/>
      <c r="BR142" s="303"/>
      <c r="BS142" s="303"/>
      <c r="BT142" s="314"/>
      <c r="BU142" s="291"/>
      <c r="BV142" s="307"/>
      <c r="BW142" s="307"/>
      <c r="BX142" s="307"/>
      <c r="BY142" s="307"/>
      <c r="BZ142" s="307"/>
      <c r="CA142" s="307"/>
      <c r="CB142" s="349"/>
      <c r="CC142" s="291"/>
      <c r="CD142" s="314"/>
    </row>
    <row r="143" spans="2:82" ht="12.6" customHeight="1" x14ac:dyDescent="0.2">
      <c r="B143" s="285"/>
      <c r="C143" s="270"/>
      <c r="D143" s="270"/>
      <c r="E143" s="270"/>
      <c r="F143" s="269"/>
      <c r="G143" s="284"/>
      <c r="H143" s="269"/>
      <c r="I143" s="269"/>
      <c r="J143" s="273"/>
      <c r="K143" s="269"/>
      <c r="L143" s="273"/>
      <c r="M143" s="269"/>
      <c r="N143" s="269"/>
      <c r="O143" s="269"/>
      <c r="P143" s="301"/>
      <c r="Q143" s="286"/>
      <c r="R143" s="300"/>
      <c r="S143" s="269"/>
      <c r="T143" s="153" t="s">
        <v>51</v>
      </c>
      <c r="U143" s="218">
        <f>IFERROR(VLOOKUP(T143,vstupy!$B$2:$C$12,2,FALSE),0)</f>
        <v>0</v>
      </c>
      <c r="V143" s="286"/>
      <c r="W143" s="280"/>
      <c r="X143" s="282"/>
      <c r="Y143" s="277"/>
      <c r="Z143" s="277"/>
      <c r="AA143" s="277"/>
      <c r="AB143" s="277"/>
      <c r="AC143" s="277"/>
      <c r="AD143" s="277"/>
      <c r="AE143" s="275"/>
      <c r="AF143" s="291"/>
      <c r="AG143" s="303"/>
      <c r="AH143" s="303"/>
      <c r="AI143" s="303"/>
      <c r="AJ143" s="303"/>
      <c r="AK143" s="303"/>
      <c r="AL143" s="303"/>
      <c r="AM143" s="314"/>
      <c r="AN143" s="307"/>
      <c r="AO143" s="307"/>
      <c r="AP143" s="307"/>
      <c r="AQ143" s="307"/>
      <c r="AR143" s="307"/>
      <c r="AS143" s="307"/>
      <c r="AT143" s="307"/>
      <c r="AU143" s="336"/>
      <c r="AV143" s="291"/>
      <c r="AW143" s="303"/>
      <c r="AX143" s="303"/>
      <c r="AY143" s="303"/>
      <c r="AZ143" s="303"/>
      <c r="BA143" s="303"/>
      <c r="BB143" s="303"/>
      <c r="BC143" s="314"/>
      <c r="BD143" s="291"/>
      <c r="BE143" s="303"/>
      <c r="BF143" s="303"/>
      <c r="BG143" s="303"/>
      <c r="BH143" s="303"/>
      <c r="BI143" s="303"/>
      <c r="BJ143" s="303"/>
      <c r="BK143" s="314"/>
      <c r="BL143" s="315"/>
      <c r="BM143" s="291"/>
      <c r="BN143" s="303"/>
      <c r="BO143" s="303"/>
      <c r="BP143" s="303"/>
      <c r="BQ143" s="303"/>
      <c r="BR143" s="303"/>
      <c r="BS143" s="303"/>
      <c r="BT143" s="314"/>
      <c r="BU143" s="291"/>
      <c r="BV143" s="307"/>
      <c r="BW143" s="307"/>
      <c r="BX143" s="307"/>
      <c r="BY143" s="307"/>
      <c r="BZ143" s="307"/>
      <c r="CA143" s="307"/>
      <c r="CB143" s="349"/>
      <c r="CC143" s="291"/>
      <c r="CD143" s="314"/>
    </row>
    <row r="144" spans="2:82" ht="12.6" customHeight="1" x14ac:dyDescent="0.2">
      <c r="B144" s="285">
        <v>46</v>
      </c>
      <c r="C144" s="270"/>
      <c r="D144" s="270"/>
      <c r="E144" s="270"/>
      <c r="F144" s="269" t="s">
        <v>177</v>
      </c>
      <c r="G144" s="284"/>
      <c r="H144" s="269"/>
      <c r="I144" s="269"/>
      <c r="J144" s="273">
        <f t="shared" ref="J144" si="1947">IF(I144="N",0,I144)</f>
        <v>0</v>
      </c>
      <c r="K144" s="269"/>
      <c r="L144" s="273">
        <f t="shared" si="1121"/>
        <v>0</v>
      </c>
      <c r="M144" s="269" t="s">
        <v>177</v>
      </c>
      <c r="N144" s="269"/>
      <c r="O144" s="269"/>
      <c r="P144" s="301"/>
      <c r="Q144" s="286" t="s">
        <v>50</v>
      </c>
      <c r="R144" s="300">
        <f>VLOOKUP(Q144,vstupy!$B$17:$C$27,2,FALSE)</f>
        <v>0</v>
      </c>
      <c r="S144" s="269"/>
      <c r="T144" s="153" t="s">
        <v>51</v>
      </c>
      <c r="U144" s="218">
        <f>IFERROR(VLOOKUP(T144,vstupy!$B$2:$C$12,2,FALSE),0)</f>
        <v>0</v>
      </c>
      <c r="V144" s="286" t="s">
        <v>50</v>
      </c>
      <c r="W144" s="279">
        <f>VLOOKUP(V144,vstupy!$B$17:$C$27,2,FALSE)</f>
        <v>0</v>
      </c>
      <c r="X144" s="281" t="str">
        <f t="shared" ref="X144" si="1948">IFERROR(IF(J144=0,"N",N144/I144),0)</f>
        <v>N</v>
      </c>
      <c r="Y144" s="276">
        <f t="shared" ref="Y144" si="1949">N144</f>
        <v>0</v>
      </c>
      <c r="Z144" s="276" t="str">
        <f t="shared" ref="Z144" si="1950">IFERROR(IF(J144=0,"N",O144/I144),0)</f>
        <v>N</v>
      </c>
      <c r="AA144" s="276">
        <f t="shared" ref="AA144" si="1951">O144</f>
        <v>0</v>
      </c>
      <c r="AB144" s="276">
        <f t="shared" ref="AB144" si="1952">P144*R144</f>
        <v>0</v>
      </c>
      <c r="AC144" s="276">
        <f t="shared" si="1038"/>
        <v>0</v>
      </c>
      <c r="AD144" s="278">
        <f t="shared" ref="AD144" si="1953">IF(S144&gt;0,IF(W144&gt;0,($G$6/160)*(S144/60)*W144,0),IF(W144&gt;0,($G$6/160)*((U144+U145+U146)/60)*W144,0))</f>
        <v>0</v>
      </c>
      <c r="AE144" s="274">
        <f t="shared" ref="AE144:AE156" si="1954">IFERROR(AD144*J144,0)</f>
        <v>0</v>
      </c>
      <c r="AF144" s="291">
        <f>IF($M144="In (zvyšuje náklady)",X144,0)</f>
        <v>0</v>
      </c>
      <c r="AG144" s="303">
        <f t="shared" ref="AG144:AM144" si="1955">IF($M144="In (zvyšuje náklady)",Y144,0)</f>
        <v>0</v>
      </c>
      <c r="AH144" s="303">
        <f t="shared" si="1955"/>
        <v>0</v>
      </c>
      <c r="AI144" s="303">
        <f t="shared" si="1955"/>
        <v>0</v>
      </c>
      <c r="AJ144" s="303">
        <f t="shared" si="1955"/>
        <v>0</v>
      </c>
      <c r="AK144" s="303">
        <f t="shared" si="1955"/>
        <v>0</v>
      </c>
      <c r="AL144" s="303">
        <f t="shared" si="1955"/>
        <v>0</v>
      </c>
      <c r="AM144" s="314">
        <f t="shared" si="1955"/>
        <v>0</v>
      </c>
      <c r="AN144" s="306" t="str">
        <f t="shared" ref="AN144" si="1956">IF($M144="In (zvyšuje náklady)",0,X144)</f>
        <v>N</v>
      </c>
      <c r="AO144" s="306">
        <f t="shared" ref="AO144" si="1957">IF($M144="In (zvyšuje náklady)",0,Y144)</f>
        <v>0</v>
      </c>
      <c r="AP144" s="306" t="str">
        <f t="shared" ref="AP144" si="1958">IF($M144="In (zvyšuje náklady)",0,Z144)</f>
        <v>N</v>
      </c>
      <c r="AQ144" s="306">
        <f t="shared" ref="AQ144" si="1959">IF($M144="In (zvyšuje náklady)",0,AA144)</f>
        <v>0</v>
      </c>
      <c r="AR144" s="306">
        <f t="shared" ref="AR144" si="1960">IF($M144="In (zvyšuje náklady)",0,AB144)</f>
        <v>0</v>
      </c>
      <c r="AS144" s="306">
        <f t="shared" ref="AS144" si="1961">IF($M144="In (zvyšuje náklady)",0,AC144)</f>
        <v>0</v>
      </c>
      <c r="AT144" s="306">
        <f t="shared" ref="AT144" si="1962">IF($M144="In (zvyšuje náklady)",0,AD144)</f>
        <v>0</v>
      </c>
      <c r="AU144" s="335">
        <f t="shared" ref="AU144" si="1963">IF($M144="In (zvyšuje náklady)",0,AE144)</f>
        <v>0</v>
      </c>
      <c r="AV144" s="291">
        <f t="shared" ref="AV144:BB144" si="1964">IF($L144&gt;0,AF144,0)</f>
        <v>0</v>
      </c>
      <c r="AW144" s="303">
        <f t="shared" ref="AW144:AY144" si="1965">IF($L144&gt;0,$L144*AV144,0)</f>
        <v>0</v>
      </c>
      <c r="AX144" s="303">
        <f t="shared" si="1964"/>
        <v>0</v>
      </c>
      <c r="AY144" s="303">
        <f t="shared" si="1965"/>
        <v>0</v>
      </c>
      <c r="AZ144" s="303">
        <f t="shared" si="1964"/>
        <v>0</v>
      </c>
      <c r="BA144" s="303">
        <f t="shared" ref="BA144" si="1966">IF($L144&gt;0,$L144*AZ144,0)</f>
        <v>0</v>
      </c>
      <c r="BB144" s="303">
        <f t="shared" si="1964"/>
        <v>0</v>
      </c>
      <c r="BC144" s="314">
        <f t="shared" ref="BC144" si="1967">IF($L144&gt;0,$L144*BB144,0)</f>
        <v>0</v>
      </c>
      <c r="BD144" s="291">
        <f t="shared" ref="BD144" si="1968">IF($L144&gt;0,AN144,0)</f>
        <v>0</v>
      </c>
      <c r="BE144" s="303">
        <f t="shared" ref="BE144" si="1969">IF($L144&gt;0,$L144*BD144,0)</f>
        <v>0</v>
      </c>
      <c r="BF144" s="303">
        <f t="shared" ref="BF144" si="1970">IF($L144&gt;0,AP144,0)</f>
        <v>0</v>
      </c>
      <c r="BG144" s="303">
        <f t="shared" ref="BG144" si="1971">IF($L144&gt;0,$L144*BF144,0)</f>
        <v>0</v>
      </c>
      <c r="BH144" s="303">
        <f t="shared" ref="BH144" si="1972">IF($L144&gt;0,AR144,0)</f>
        <v>0</v>
      </c>
      <c r="BI144" s="303">
        <f t="shared" ref="BI144" si="1973">IF($L144&gt;0,$L144*BH144,0)</f>
        <v>0</v>
      </c>
      <c r="BJ144" s="303">
        <f t="shared" ref="BJ144" si="1974">IF($L144&gt;0,AT144,0)</f>
        <v>0</v>
      </c>
      <c r="BK144" s="314">
        <f t="shared" ref="BK144" si="1975">IF($L144&gt;0,$L144*BJ144,0)</f>
        <v>0</v>
      </c>
      <c r="BL144" s="315">
        <f>IF(F144=vstupy!F$6,"1",0)</f>
        <v>0</v>
      </c>
      <c r="BM144" s="291">
        <f t="shared" ref="BM144" si="1976">IF($BL144="1",AF144,0)</f>
        <v>0</v>
      </c>
      <c r="BN144" s="303">
        <f t="shared" ref="BN144" si="1977">IF($BL144="1",AG144,0)</f>
        <v>0</v>
      </c>
      <c r="BO144" s="303">
        <f t="shared" ref="BO144" si="1978">IF($BL144="1",AH144,0)</f>
        <v>0</v>
      </c>
      <c r="BP144" s="303">
        <f t="shared" ref="BP144" si="1979">IF($BL144="1",AI144,0)</f>
        <v>0</v>
      </c>
      <c r="BQ144" s="303">
        <f t="shared" ref="BQ144" si="1980">IF($BL144="1",AJ144,0)</f>
        <v>0</v>
      </c>
      <c r="BR144" s="303">
        <f t="shared" ref="BR144" si="1981">IF($BL144="1",AK144,0)</f>
        <v>0</v>
      </c>
      <c r="BS144" s="303">
        <f t="shared" ref="BS144" si="1982">IF($BL144="1",AL144,0)</f>
        <v>0</v>
      </c>
      <c r="BT144" s="314">
        <f t="shared" ref="BT144" si="1983">IF($BL144="1",AM144,0)</f>
        <v>0</v>
      </c>
      <c r="BU144" s="291">
        <f t="shared" ref="BU144" si="1984">IF($BL144="1",AN144,0)</f>
        <v>0</v>
      </c>
      <c r="BV144" s="307">
        <f t="shared" ref="BV144" si="1985">IF($BL144="1",AO144,0)</f>
        <v>0</v>
      </c>
      <c r="BW144" s="307">
        <f t="shared" ref="BW144" si="1986">IF($BL144="1",AP144,0)</f>
        <v>0</v>
      </c>
      <c r="BX144" s="307">
        <f t="shared" ref="BX144" si="1987">IF($BL144="1",AQ144,0)</f>
        <v>0</v>
      </c>
      <c r="BY144" s="307">
        <f t="shared" ref="BY144" si="1988">IF($BL144="1",AR144,0)</f>
        <v>0</v>
      </c>
      <c r="BZ144" s="307">
        <f t="shared" ref="BZ144" si="1989">IF($BL144="1",AS144,0)</f>
        <v>0</v>
      </c>
      <c r="CA144" s="307">
        <f t="shared" ref="CA144" si="1990">IF($BL144="1",AT144,0)</f>
        <v>0</v>
      </c>
      <c r="CB144" s="349">
        <f t="shared" ref="CB144" si="1991">IF($BL144="1",AU144,0)</f>
        <v>0</v>
      </c>
      <c r="CC144" s="291">
        <f>IFERROR(IF($X144="N/A",Z144+AB144+AD144,X144+Z144+AB144+AD144),0)</f>
        <v>0</v>
      </c>
      <c r="CD144" s="314">
        <f>Y144+AA144+AC144+AE144</f>
        <v>0</v>
      </c>
    </row>
    <row r="145" spans="2:82" ht="12.6" customHeight="1" x14ac:dyDescent="0.2">
      <c r="B145" s="285"/>
      <c r="C145" s="270"/>
      <c r="D145" s="270"/>
      <c r="E145" s="270"/>
      <c r="F145" s="269"/>
      <c r="G145" s="284"/>
      <c r="H145" s="269"/>
      <c r="I145" s="269"/>
      <c r="J145" s="273"/>
      <c r="K145" s="269"/>
      <c r="L145" s="273"/>
      <c r="M145" s="269"/>
      <c r="N145" s="269"/>
      <c r="O145" s="269"/>
      <c r="P145" s="301"/>
      <c r="Q145" s="286"/>
      <c r="R145" s="300"/>
      <c r="S145" s="269"/>
      <c r="T145" s="153" t="s">
        <v>51</v>
      </c>
      <c r="U145" s="218">
        <f>IFERROR(VLOOKUP(T145,vstupy!$B$2:$C$12,2,FALSE),0)</f>
        <v>0</v>
      </c>
      <c r="V145" s="286"/>
      <c r="W145" s="280"/>
      <c r="X145" s="281"/>
      <c r="Y145" s="277"/>
      <c r="Z145" s="277"/>
      <c r="AA145" s="277"/>
      <c r="AB145" s="277"/>
      <c r="AC145" s="277"/>
      <c r="AD145" s="277"/>
      <c r="AE145" s="275"/>
      <c r="AF145" s="291"/>
      <c r="AG145" s="303"/>
      <c r="AH145" s="303"/>
      <c r="AI145" s="303"/>
      <c r="AJ145" s="303"/>
      <c r="AK145" s="303"/>
      <c r="AL145" s="303"/>
      <c r="AM145" s="314"/>
      <c r="AN145" s="307"/>
      <c r="AO145" s="307"/>
      <c r="AP145" s="307"/>
      <c r="AQ145" s="307"/>
      <c r="AR145" s="307"/>
      <c r="AS145" s="307"/>
      <c r="AT145" s="307"/>
      <c r="AU145" s="336"/>
      <c r="AV145" s="291"/>
      <c r="AW145" s="303"/>
      <c r="AX145" s="303"/>
      <c r="AY145" s="303"/>
      <c r="AZ145" s="303"/>
      <c r="BA145" s="303"/>
      <c r="BB145" s="303"/>
      <c r="BC145" s="314"/>
      <c r="BD145" s="291"/>
      <c r="BE145" s="303"/>
      <c r="BF145" s="303"/>
      <c r="BG145" s="303"/>
      <c r="BH145" s="303"/>
      <c r="BI145" s="303"/>
      <c r="BJ145" s="303"/>
      <c r="BK145" s="314"/>
      <c r="BL145" s="315"/>
      <c r="BM145" s="291"/>
      <c r="BN145" s="303"/>
      <c r="BO145" s="303"/>
      <c r="BP145" s="303"/>
      <c r="BQ145" s="303"/>
      <c r="BR145" s="303"/>
      <c r="BS145" s="303"/>
      <c r="BT145" s="314"/>
      <c r="BU145" s="291"/>
      <c r="BV145" s="307"/>
      <c r="BW145" s="307"/>
      <c r="BX145" s="307"/>
      <c r="BY145" s="307"/>
      <c r="BZ145" s="307"/>
      <c r="CA145" s="307"/>
      <c r="CB145" s="349"/>
      <c r="CC145" s="291"/>
      <c r="CD145" s="314"/>
    </row>
    <row r="146" spans="2:82" ht="12.6" customHeight="1" x14ac:dyDescent="0.2">
      <c r="B146" s="285"/>
      <c r="C146" s="270"/>
      <c r="D146" s="270"/>
      <c r="E146" s="270"/>
      <c r="F146" s="269"/>
      <c r="G146" s="284"/>
      <c r="H146" s="269"/>
      <c r="I146" s="269"/>
      <c r="J146" s="273"/>
      <c r="K146" s="269"/>
      <c r="L146" s="273"/>
      <c r="M146" s="269"/>
      <c r="N146" s="269"/>
      <c r="O146" s="269"/>
      <c r="P146" s="301"/>
      <c r="Q146" s="286"/>
      <c r="R146" s="300"/>
      <c r="S146" s="269"/>
      <c r="T146" s="153" t="s">
        <v>51</v>
      </c>
      <c r="U146" s="218">
        <f>IFERROR(VLOOKUP(T146,vstupy!$B$2:$C$12,2,FALSE),0)</f>
        <v>0</v>
      </c>
      <c r="V146" s="286"/>
      <c r="W146" s="280"/>
      <c r="X146" s="282"/>
      <c r="Y146" s="277"/>
      <c r="Z146" s="277"/>
      <c r="AA146" s="277"/>
      <c r="AB146" s="277"/>
      <c r="AC146" s="277"/>
      <c r="AD146" s="277"/>
      <c r="AE146" s="275"/>
      <c r="AF146" s="291"/>
      <c r="AG146" s="303"/>
      <c r="AH146" s="303"/>
      <c r="AI146" s="303"/>
      <c r="AJ146" s="303"/>
      <c r="AK146" s="303"/>
      <c r="AL146" s="303"/>
      <c r="AM146" s="314"/>
      <c r="AN146" s="307"/>
      <c r="AO146" s="307"/>
      <c r="AP146" s="307"/>
      <c r="AQ146" s="307"/>
      <c r="AR146" s="307"/>
      <c r="AS146" s="307"/>
      <c r="AT146" s="307"/>
      <c r="AU146" s="336"/>
      <c r="AV146" s="291"/>
      <c r="AW146" s="303"/>
      <c r="AX146" s="303"/>
      <c r="AY146" s="303"/>
      <c r="AZ146" s="303"/>
      <c r="BA146" s="303"/>
      <c r="BB146" s="303"/>
      <c r="BC146" s="314"/>
      <c r="BD146" s="291"/>
      <c r="BE146" s="303"/>
      <c r="BF146" s="303"/>
      <c r="BG146" s="303"/>
      <c r="BH146" s="303"/>
      <c r="BI146" s="303"/>
      <c r="BJ146" s="303"/>
      <c r="BK146" s="314"/>
      <c r="BL146" s="315"/>
      <c r="BM146" s="291"/>
      <c r="BN146" s="303"/>
      <c r="BO146" s="303"/>
      <c r="BP146" s="303"/>
      <c r="BQ146" s="303"/>
      <c r="BR146" s="303"/>
      <c r="BS146" s="303"/>
      <c r="BT146" s="314"/>
      <c r="BU146" s="291"/>
      <c r="BV146" s="307"/>
      <c r="BW146" s="307"/>
      <c r="BX146" s="307"/>
      <c r="BY146" s="307"/>
      <c r="BZ146" s="307"/>
      <c r="CA146" s="307"/>
      <c r="CB146" s="349"/>
      <c r="CC146" s="291"/>
      <c r="CD146" s="314"/>
    </row>
    <row r="147" spans="2:82" ht="12.6" customHeight="1" x14ac:dyDescent="0.2">
      <c r="B147" s="285">
        <v>47</v>
      </c>
      <c r="C147" s="270"/>
      <c r="D147" s="270"/>
      <c r="E147" s="270"/>
      <c r="F147" s="269" t="s">
        <v>177</v>
      </c>
      <c r="G147" s="284"/>
      <c r="H147" s="269"/>
      <c r="I147" s="269"/>
      <c r="J147" s="273">
        <f t="shared" ref="J147" si="1992">IF(I147="N",0,I147)</f>
        <v>0</v>
      </c>
      <c r="K147" s="269"/>
      <c r="L147" s="273">
        <f t="shared" si="1121"/>
        <v>0</v>
      </c>
      <c r="M147" s="269" t="s">
        <v>177</v>
      </c>
      <c r="N147" s="269"/>
      <c r="O147" s="269"/>
      <c r="P147" s="301"/>
      <c r="Q147" s="286" t="s">
        <v>50</v>
      </c>
      <c r="R147" s="300">
        <f>VLOOKUP(Q147,vstupy!$B$17:$C$27,2,FALSE)</f>
        <v>0</v>
      </c>
      <c r="S147" s="269"/>
      <c r="T147" s="153" t="s">
        <v>51</v>
      </c>
      <c r="U147" s="218">
        <f>IFERROR(VLOOKUP(T147,vstupy!$B$2:$C$12,2,FALSE),0)</f>
        <v>0</v>
      </c>
      <c r="V147" s="286" t="s">
        <v>50</v>
      </c>
      <c r="W147" s="279">
        <f>VLOOKUP(V147,vstupy!$B$17:$C$27,2,FALSE)</f>
        <v>0</v>
      </c>
      <c r="X147" s="281" t="str">
        <f t="shared" ref="X147" si="1993">IFERROR(IF(J147=0,"N",N147/I147),0)</f>
        <v>N</v>
      </c>
      <c r="Y147" s="276">
        <f t="shared" ref="Y147" si="1994">N147</f>
        <v>0</v>
      </c>
      <c r="Z147" s="276" t="str">
        <f t="shared" ref="Z147" si="1995">IFERROR(IF(J147=0,"N",O147/I147),0)</f>
        <v>N</v>
      </c>
      <c r="AA147" s="276">
        <f t="shared" ref="AA147" si="1996">O147</f>
        <v>0</v>
      </c>
      <c r="AB147" s="276">
        <f t="shared" ref="AB147" si="1997">P147*R147</f>
        <v>0</v>
      </c>
      <c r="AC147" s="276">
        <f t="shared" ref="AC147:AC156" si="1998">IFERROR(AB147*J147,0)</f>
        <v>0</v>
      </c>
      <c r="AD147" s="278">
        <f t="shared" ref="AD147" si="1999">IF(S147&gt;0,IF(W147&gt;0,($G$6/160)*(S147/60)*W147,0),IF(W147&gt;0,($G$6/160)*((U147+U148+U149)/60)*W147,0))</f>
        <v>0</v>
      </c>
      <c r="AE147" s="274">
        <f t="shared" si="1954"/>
        <v>0</v>
      </c>
      <c r="AF147" s="291">
        <f>IF($M147="In (zvyšuje náklady)",X147,0)</f>
        <v>0</v>
      </c>
      <c r="AG147" s="303">
        <f t="shared" ref="AG147:AM147" si="2000">IF($M147="In (zvyšuje náklady)",Y147,0)</f>
        <v>0</v>
      </c>
      <c r="AH147" s="303">
        <f t="shared" si="2000"/>
        <v>0</v>
      </c>
      <c r="AI147" s="303">
        <f t="shared" si="2000"/>
        <v>0</v>
      </c>
      <c r="AJ147" s="303">
        <f t="shared" si="2000"/>
        <v>0</v>
      </c>
      <c r="AK147" s="303">
        <f t="shared" si="2000"/>
        <v>0</v>
      </c>
      <c r="AL147" s="303">
        <f t="shared" si="2000"/>
        <v>0</v>
      </c>
      <c r="AM147" s="314">
        <f t="shared" si="2000"/>
        <v>0</v>
      </c>
      <c r="AN147" s="306" t="str">
        <f t="shared" ref="AN147" si="2001">IF($M147="In (zvyšuje náklady)",0,X147)</f>
        <v>N</v>
      </c>
      <c r="AO147" s="306">
        <f t="shared" ref="AO147" si="2002">IF($M147="In (zvyšuje náklady)",0,Y147)</f>
        <v>0</v>
      </c>
      <c r="AP147" s="306" t="str">
        <f t="shared" ref="AP147" si="2003">IF($M147="In (zvyšuje náklady)",0,Z147)</f>
        <v>N</v>
      </c>
      <c r="AQ147" s="306">
        <f t="shared" ref="AQ147" si="2004">IF($M147="In (zvyšuje náklady)",0,AA147)</f>
        <v>0</v>
      </c>
      <c r="AR147" s="306">
        <f t="shared" ref="AR147" si="2005">IF($M147="In (zvyšuje náklady)",0,AB147)</f>
        <v>0</v>
      </c>
      <c r="AS147" s="306">
        <f t="shared" ref="AS147" si="2006">IF($M147="In (zvyšuje náklady)",0,AC147)</f>
        <v>0</v>
      </c>
      <c r="AT147" s="306">
        <f t="shared" ref="AT147" si="2007">IF($M147="In (zvyšuje náklady)",0,AD147)</f>
        <v>0</v>
      </c>
      <c r="AU147" s="335">
        <f t="shared" ref="AU147" si="2008">IF($M147="In (zvyšuje náklady)",0,AE147)</f>
        <v>0</v>
      </c>
      <c r="AV147" s="291">
        <f t="shared" ref="AV147:BB147" si="2009">IF($L147&gt;0,AF147,0)</f>
        <v>0</v>
      </c>
      <c r="AW147" s="303">
        <f t="shared" ref="AW147:AY147" si="2010">IF($L147&gt;0,$L147*AV147,0)</f>
        <v>0</v>
      </c>
      <c r="AX147" s="303">
        <f t="shared" si="2009"/>
        <v>0</v>
      </c>
      <c r="AY147" s="303">
        <f t="shared" si="2010"/>
        <v>0</v>
      </c>
      <c r="AZ147" s="303">
        <f t="shared" si="2009"/>
        <v>0</v>
      </c>
      <c r="BA147" s="303">
        <f t="shared" ref="BA147" si="2011">IF($L147&gt;0,$L147*AZ147,0)</f>
        <v>0</v>
      </c>
      <c r="BB147" s="303">
        <f t="shared" si="2009"/>
        <v>0</v>
      </c>
      <c r="BC147" s="314">
        <f t="shared" ref="BC147" si="2012">IF($L147&gt;0,$L147*BB147,0)</f>
        <v>0</v>
      </c>
      <c r="BD147" s="291">
        <f t="shared" ref="BD147" si="2013">IF($L147&gt;0,AN147,0)</f>
        <v>0</v>
      </c>
      <c r="BE147" s="303">
        <f t="shared" ref="BE147" si="2014">IF($L147&gt;0,$L147*BD147,0)</f>
        <v>0</v>
      </c>
      <c r="BF147" s="303">
        <f t="shared" ref="BF147" si="2015">IF($L147&gt;0,AP147,0)</f>
        <v>0</v>
      </c>
      <c r="BG147" s="303">
        <f t="shared" ref="BG147" si="2016">IF($L147&gt;0,$L147*BF147,0)</f>
        <v>0</v>
      </c>
      <c r="BH147" s="303">
        <f t="shared" ref="BH147" si="2017">IF($L147&gt;0,AR147,0)</f>
        <v>0</v>
      </c>
      <c r="BI147" s="303">
        <f t="shared" ref="BI147" si="2018">IF($L147&gt;0,$L147*BH147,0)</f>
        <v>0</v>
      </c>
      <c r="BJ147" s="303">
        <f t="shared" ref="BJ147" si="2019">IF($L147&gt;0,AT147,0)</f>
        <v>0</v>
      </c>
      <c r="BK147" s="314">
        <f t="shared" ref="BK147" si="2020">IF($L147&gt;0,$L147*BJ147,0)</f>
        <v>0</v>
      </c>
      <c r="BL147" s="315">
        <f>IF(F147=vstupy!F$6,"1",0)</f>
        <v>0</v>
      </c>
      <c r="BM147" s="291">
        <f t="shared" ref="BM147" si="2021">IF($BL147="1",AF147,0)</f>
        <v>0</v>
      </c>
      <c r="BN147" s="303">
        <f t="shared" ref="BN147" si="2022">IF($BL147="1",AG147,0)</f>
        <v>0</v>
      </c>
      <c r="BO147" s="303">
        <f t="shared" ref="BO147" si="2023">IF($BL147="1",AH147,0)</f>
        <v>0</v>
      </c>
      <c r="BP147" s="303">
        <f t="shared" ref="BP147" si="2024">IF($BL147="1",AI147,0)</f>
        <v>0</v>
      </c>
      <c r="BQ147" s="303">
        <f t="shared" ref="BQ147" si="2025">IF($BL147="1",AJ147,0)</f>
        <v>0</v>
      </c>
      <c r="BR147" s="303">
        <f t="shared" ref="BR147" si="2026">IF($BL147="1",AK147,0)</f>
        <v>0</v>
      </c>
      <c r="BS147" s="303">
        <f t="shared" ref="BS147" si="2027">IF($BL147="1",AL147,0)</f>
        <v>0</v>
      </c>
      <c r="BT147" s="314">
        <f t="shared" ref="BT147" si="2028">IF($BL147="1",AM147,0)</f>
        <v>0</v>
      </c>
      <c r="BU147" s="291">
        <f t="shared" ref="BU147" si="2029">IF($BL147="1",AN147,0)</f>
        <v>0</v>
      </c>
      <c r="BV147" s="307">
        <f t="shared" ref="BV147" si="2030">IF($BL147="1",AO147,0)</f>
        <v>0</v>
      </c>
      <c r="BW147" s="307">
        <f t="shared" ref="BW147" si="2031">IF($BL147="1",AP147,0)</f>
        <v>0</v>
      </c>
      <c r="BX147" s="307">
        <f t="shared" ref="BX147" si="2032">IF($BL147="1",AQ147,0)</f>
        <v>0</v>
      </c>
      <c r="BY147" s="307">
        <f t="shared" ref="BY147" si="2033">IF($BL147="1",AR147,0)</f>
        <v>0</v>
      </c>
      <c r="BZ147" s="307">
        <f t="shared" ref="BZ147" si="2034">IF($BL147="1",AS147,0)</f>
        <v>0</v>
      </c>
      <c r="CA147" s="307">
        <f t="shared" ref="CA147" si="2035">IF($BL147="1",AT147,0)</f>
        <v>0</v>
      </c>
      <c r="CB147" s="349">
        <f t="shared" ref="CB147" si="2036">IF($BL147="1",AU147,0)</f>
        <v>0</v>
      </c>
      <c r="CC147" s="291">
        <f>IFERROR(IF($X147="N/A",Z147+AB147+AD147,X147+Z147+AB147+AD147),0)</f>
        <v>0</v>
      </c>
      <c r="CD147" s="314">
        <f>Y147+AA147+AC147+AE147</f>
        <v>0</v>
      </c>
    </row>
    <row r="148" spans="2:82" ht="12.6" customHeight="1" x14ac:dyDescent="0.2">
      <c r="B148" s="285"/>
      <c r="C148" s="270"/>
      <c r="D148" s="270"/>
      <c r="E148" s="270"/>
      <c r="F148" s="269"/>
      <c r="G148" s="284"/>
      <c r="H148" s="269"/>
      <c r="I148" s="269"/>
      <c r="J148" s="273"/>
      <c r="K148" s="269"/>
      <c r="L148" s="273"/>
      <c r="M148" s="269"/>
      <c r="N148" s="269"/>
      <c r="O148" s="269"/>
      <c r="P148" s="301"/>
      <c r="Q148" s="286"/>
      <c r="R148" s="300"/>
      <c r="S148" s="269"/>
      <c r="T148" s="153" t="s">
        <v>51</v>
      </c>
      <c r="U148" s="218">
        <f>IFERROR(VLOOKUP(T148,vstupy!$B$2:$C$12,2,FALSE),0)</f>
        <v>0</v>
      </c>
      <c r="V148" s="286"/>
      <c r="W148" s="280"/>
      <c r="X148" s="281"/>
      <c r="Y148" s="277"/>
      <c r="Z148" s="277"/>
      <c r="AA148" s="277"/>
      <c r="AB148" s="277"/>
      <c r="AC148" s="277"/>
      <c r="AD148" s="277"/>
      <c r="AE148" s="275"/>
      <c r="AF148" s="291"/>
      <c r="AG148" s="303"/>
      <c r="AH148" s="303"/>
      <c r="AI148" s="303"/>
      <c r="AJ148" s="303"/>
      <c r="AK148" s="303"/>
      <c r="AL148" s="303"/>
      <c r="AM148" s="314"/>
      <c r="AN148" s="307"/>
      <c r="AO148" s="307"/>
      <c r="AP148" s="307"/>
      <c r="AQ148" s="307"/>
      <c r="AR148" s="307"/>
      <c r="AS148" s="307"/>
      <c r="AT148" s="307"/>
      <c r="AU148" s="336"/>
      <c r="AV148" s="291"/>
      <c r="AW148" s="303"/>
      <c r="AX148" s="303"/>
      <c r="AY148" s="303"/>
      <c r="AZ148" s="303"/>
      <c r="BA148" s="303"/>
      <c r="BB148" s="303"/>
      <c r="BC148" s="314"/>
      <c r="BD148" s="291"/>
      <c r="BE148" s="303"/>
      <c r="BF148" s="303"/>
      <c r="BG148" s="303"/>
      <c r="BH148" s="303"/>
      <c r="BI148" s="303"/>
      <c r="BJ148" s="303"/>
      <c r="BK148" s="314"/>
      <c r="BL148" s="315"/>
      <c r="BM148" s="291"/>
      <c r="BN148" s="303"/>
      <c r="BO148" s="303"/>
      <c r="BP148" s="303"/>
      <c r="BQ148" s="303"/>
      <c r="BR148" s="303"/>
      <c r="BS148" s="303"/>
      <c r="BT148" s="314"/>
      <c r="BU148" s="291"/>
      <c r="BV148" s="307"/>
      <c r="BW148" s="307"/>
      <c r="BX148" s="307"/>
      <c r="BY148" s="307"/>
      <c r="BZ148" s="307"/>
      <c r="CA148" s="307"/>
      <c r="CB148" s="349"/>
      <c r="CC148" s="291"/>
      <c r="CD148" s="314"/>
    </row>
    <row r="149" spans="2:82" ht="12.6" customHeight="1" x14ac:dyDescent="0.2">
      <c r="B149" s="285"/>
      <c r="C149" s="270"/>
      <c r="D149" s="270"/>
      <c r="E149" s="270"/>
      <c r="F149" s="269"/>
      <c r="G149" s="284"/>
      <c r="H149" s="269"/>
      <c r="I149" s="269"/>
      <c r="J149" s="273"/>
      <c r="K149" s="269"/>
      <c r="L149" s="273"/>
      <c r="M149" s="269"/>
      <c r="N149" s="269"/>
      <c r="O149" s="269"/>
      <c r="P149" s="301"/>
      <c r="Q149" s="286"/>
      <c r="R149" s="300"/>
      <c r="S149" s="269"/>
      <c r="T149" s="153" t="s">
        <v>51</v>
      </c>
      <c r="U149" s="218">
        <f>IFERROR(VLOOKUP(T149,vstupy!$B$2:$C$12,2,FALSE),0)</f>
        <v>0</v>
      </c>
      <c r="V149" s="286"/>
      <c r="W149" s="280"/>
      <c r="X149" s="282"/>
      <c r="Y149" s="277"/>
      <c r="Z149" s="277"/>
      <c r="AA149" s="277"/>
      <c r="AB149" s="277"/>
      <c r="AC149" s="277"/>
      <c r="AD149" s="277"/>
      <c r="AE149" s="275"/>
      <c r="AF149" s="291"/>
      <c r="AG149" s="303"/>
      <c r="AH149" s="303"/>
      <c r="AI149" s="303"/>
      <c r="AJ149" s="303"/>
      <c r="AK149" s="303"/>
      <c r="AL149" s="303"/>
      <c r="AM149" s="314"/>
      <c r="AN149" s="307"/>
      <c r="AO149" s="307"/>
      <c r="AP149" s="307"/>
      <c r="AQ149" s="307"/>
      <c r="AR149" s="307"/>
      <c r="AS149" s="307"/>
      <c r="AT149" s="307"/>
      <c r="AU149" s="336"/>
      <c r="AV149" s="291"/>
      <c r="AW149" s="303"/>
      <c r="AX149" s="303"/>
      <c r="AY149" s="303"/>
      <c r="AZ149" s="303"/>
      <c r="BA149" s="303"/>
      <c r="BB149" s="303"/>
      <c r="BC149" s="314"/>
      <c r="BD149" s="291"/>
      <c r="BE149" s="303"/>
      <c r="BF149" s="303"/>
      <c r="BG149" s="303"/>
      <c r="BH149" s="303"/>
      <c r="BI149" s="303"/>
      <c r="BJ149" s="303"/>
      <c r="BK149" s="314"/>
      <c r="BL149" s="315"/>
      <c r="BM149" s="291"/>
      <c r="BN149" s="303"/>
      <c r="BO149" s="303"/>
      <c r="BP149" s="303"/>
      <c r="BQ149" s="303"/>
      <c r="BR149" s="303"/>
      <c r="BS149" s="303"/>
      <c r="BT149" s="314"/>
      <c r="BU149" s="291"/>
      <c r="BV149" s="307"/>
      <c r="BW149" s="307"/>
      <c r="BX149" s="307"/>
      <c r="BY149" s="307"/>
      <c r="BZ149" s="307"/>
      <c r="CA149" s="307"/>
      <c r="CB149" s="349"/>
      <c r="CC149" s="291"/>
      <c r="CD149" s="314"/>
    </row>
    <row r="150" spans="2:82" ht="12.6" customHeight="1" x14ac:dyDescent="0.2">
      <c r="B150" s="285">
        <v>48</v>
      </c>
      <c r="C150" s="270"/>
      <c r="D150" s="270"/>
      <c r="E150" s="270"/>
      <c r="F150" s="269" t="s">
        <v>177</v>
      </c>
      <c r="G150" s="284"/>
      <c r="H150" s="269"/>
      <c r="I150" s="269"/>
      <c r="J150" s="273">
        <f t="shared" ref="J150" si="2037">IF(I150="N",0,I150)</f>
        <v>0</v>
      </c>
      <c r="K150" s="269"/>
      <c r="L150" s="273">
        <f t="shared" si="1121"/>
        <v>0</v>
      </c>
      <c r="M150" s="269" t="s">
        <v>177</v>
      </c>
      <c r="N150" s="269"/>
      <c r="O150" s="269"/>
      <c r="P150" s="301"/>
      <c r="Q150" s="286" t="s">
        <v>50</v>
      </c>
      <c r="R150" s="300">
        <f>VLOOKUP(Q150,vstupy!$B$17:$C$27,2,FALSE)</f>
        <v>0</v>
      </c>
      <c r="S150" s="269"/>
      <c r="T150" s="153" t="s">
        <v>51</v>
      </c>
      <c r="U150" s="218">
        <f>IFERROR(VLOOKUP(T150,vstupy!$B$2:$C$12,2,FALSE),0)</f>
        <v>0</v>
      </c>
      <c r="V150" s="286" t="s">
        <v>50</v>
      </c>
      <c r="W150" s="279">
        <f>VLOOKUP(V150,vstupy!$B$17:$C$27,2,FALSE)</f>
        <v>0</v>
      </c>
      <c r="X150" s="281" t="str">
        <f t="shared" ref="X150" si="2038">IFERROR(IF(J150=0,"N",N150/I150),0)</f>
        <v>N</v>
      </c>
      <c r="Y150" s="276">
        <f t="shared" ref="Y150" si="2039">N150</f>
        <v>0</v>
      </c>
      <c r="Z150" s="276" t="str">
        <f t="shared" ref="Z150" si="2040">IFERROR(IF(J150=0,"N",O150/I150),0)</f>
        <v>N</v>
      </c>
      <c r="AA150" s="276">
        <f t="shared" ref="AA150" si="2041">O150</f>
        <v>0</v>
      </c>
      <c r="AB150" s="276">
        <f t="shared" ref="AB150" si="2042">P150*R150</f>
        <v>0</v>
      </c>
      <c r="AC150" s="276">
        <f t="shared" si="1998"/>
        <v>0</v>
      </c>
      <c r="AD150" s="278">
        <f t="shared" ref="AD150" si="2043">IF(S150&gt;0,IF(W150&gt;0,($G$6/160)*(S150/60)*W150,0),IF(W150&gt;0,($G$6/160)*((U150+U151+U152)/60)*W150,0))</f>
        <v>0</v>
      </c>
      <c r="AE150" s="274">
        <f t="shared" si="1954"/>
        <v>0</v>
      </c>
      <c r="AF150" s="291">
        <f>IF($M150="In (zvyšuje náklady)",X150,0)</f>
        <v>0</v>
      </c>
      <c r="AG150" s="303">
        <f t="shared" ref="AG150:AM150" si="2044">IF($M150="In (zvyšuje náklady)",Y150,0)</f>
        <v>0</v>
      </c>
      <c r="AH150" s="303">
        <f t="shared" si="2044"/>
        <v>0</v>
      </c>
      <c r="AI150" s="303">
        <f t="shared" si="2044"/>
        <v>0</v>
      </c>
      <c r="AJ150" s="303">
        <f t="shared" si="2044"/>
        <v>0</v>
      </c>
      <c r="AK150" s="303">
        <f t="shared" si="2044"/>
        <v>0</v>
      </c>
      <c r="AL150" s="303">
        <f t="shared" si="2044"/>
        <v>0</v>
      </c>
      <c r="AM150" s="314">
        <f t="shared" si="2044"/>
        <v>0</v>
      </c>
      <c r="AN150" s="306" t="str">
        <f t="shared" ref="AN150" si="2045">IF($M150="In (zvyšuje náklady)",0,X150)</f>
        <v>N</v>
      </c>
      <c r="AO150" s="306">
        <f t="shared" ref="AO150" si="2046">IF($M150="In (zvyšuje náklady)",0,Y150)</f>
        <v>0</v>
      </c>
      <c r="AP150" s="306" t="str">
        <f t="shared" ref="AP150" si="2047">IF($M150="In (zvyšuje náklady)",0,Z150)</f>
        <v>N</v>
      </c>
      <c r="AQ150" s="306">
        <f t="shared" ref="AQ150" si="2048">IF($M150="In (zvyšuje náklady)",0,AA150)</f>
        <v>0</v>
      </c>
      <c r="AR150" s="306">
        <f t="shared" ref="AR150" si="2049">IF($M150="In (zvyšuje náklady)",0,AB150)</f>
        <v>0</v>
      </c>
      <c r="AS150" s="306">
        <f t="shared" ref="AS150" si="2050">IF($M150="In (zvyšuje náklady)",0,AC150)</f>
        <v>0</v>
      </c>
      <c r="AT150" s="306">
        <f t="shared" ref="AT150" si="2051">IF($M150="In (zvyšuje náklady)",0,AD150)</f>
        <v>0</v>
      </c>
      <c r="AU150" s="335">
        <f t="shared" ref="AU150" si="2052">IF($M150="In (zvyšuje náklady)",0,AE150)</f>
        <v>0</v>
      </c>
      <c r="AV150" s="291">
        <f t="shared" ref="AV150:BB150" si="2053">IF($L150&gt;0,AF150,0)</f>
        <v>0</v>
      </c>
      <c r="AW150" s="303">
        <f t="shared" ref="AW150:AY150" si="2054">IF($L150&gt;0,$L150*AV150,0)</f>
        <v>0</v>
      </c>
      <c r="AX150" s="303">
        <f t="shared" si="2053"/>
        <v>0</v>
      </c>
      <c r="AY150" s="303">
        <f t="shared" si="2054"/>
        <v>0</v>
      </c>
      <c r="AZ150" s="303">
        <f t="shared" si="2053"/>
        <v>0</v>
      </c>
      <c r="BA150" s="303">
        <f t="shared" ref="BA150" si="2055">IF($L150&gt;0,$L150*AZ150,0)</f>
        <v>0</v>
      </c>
      <c r="BB150" s="303">
        <f t="shared" si="2053"/>
        <v>0</v>
      </c>
      <c r="BC150" s="314">
        <f t="shared" ref="BC150" si="2056">IF($L150&gt;0,$L150*BB150,0)</f>
        <v>0</v>
      </c>
      <c r="BD150" s="291">
        <f t="shared" ref="BD150" si="2057">IF($L150&gt;0,AN150,0)</f>
        <v>0</v>
      </c>
      <c r="BE150" s="303">
        <f t="shared" ref="BE150" si="2058">IF($L150&gt;0,$L150*BD150,0)</f>
        <v>0</v>
      </c>
      <c r="BF150" s="303">
        <f t="shared" ref="BF150" si="2059">IF($L150&gt;0,AP150,0)</f>
        <v>0</v>
      </c>
      <c r="BG150" s="303">
        <f t="shared" ref="BG150" si="2060">IF($L150&gt;0,$L150*BF150,0)</f>
        <v>0</v>
      </c>
      <c r="BH150" s="303">
        <f t="shared" ref="BH150" si="2061">IF($L150&gt;0,AR150,0)</f>
        <v>0</v>
      </c>
      <c r="BI150" s="303">
        <f t="shared" ref="BI150" si="2062">IF($L150&gt;0,$L150*BH150,0)</f>
        <v>0</v>
      </c>
      <c r="BJ150" s="303">
        <f t="shared" ref="BJ150" si="2063">IF($L150&gt;0,AT150,0)</f>
        <v>0</v>
      </c>
      <c r="BK150" s="314">
        <f t="shared" ref="BK150" si="2064">IF($L150&gt;0,$L150*BJ150,0)</f>
        <v>0</v>
      </c>
      <c r="BL150" s="315">
        <f>IF(F150=vstupy!F$6,"1",0)</f>
        <v>0</v>
      </c>
      <c r="BM150" s="291">
        <f t="shared" ref="BM150" si="2065">IF($BL150="1",AF150,0)</f>
        <v>0</v>
      </c>
      <c r="BN150" s="303">
        <f t="shared" ref="BN150" si="2066">IF($BL150="1",AG150,0)</f>
        <v>0</v>
      </c>
      <c r="BO150" s="303">
        <f t="shared" ref="BO150" si="2067">IF($BL150="1",AH150,0)</f>
        <v>0</v>
      </c>
      <c r="BP150" s="303">
        <f t="shared" ref="BP150" si="2068">IF($BL150="1",AI150,0)</f>
        <v>0</v>
      </c>
      <c r="BQ150" s="303">
        <f t="shared" ref="BQ150" si="2069">IF($BL150="1",AJ150,0)</f>
        <v>0</v>
      </c>
      <c r="BR150" s="303">
        <f t="shared" ref="BR150" si="2070">IF($BL150="1",AK150,0)</f>
        <v>0</v>
      </c>
      <c r="BS150" s="303">
        <f t="shared" ref="BS150" si="2071">IF($BL150="1",AL150,0)</f>
        <v>0</v>
      </c>
      <c r="BT150" s="314">
        <f t="shared" ref="BT150" si="2072">IF($BL150="1",AM150,0)</f>
        <v>0</v>
      </c>
      <c r="BU150" s="291">
        <f t="shared" ref="BU150" si="2073">IF($BL150="1",AN150,0)</f>
        <v>0</v>
      </c>
      <c r="BV150" s="307">
        <f t="shared" ref="BV150" si="2074">IF($BL150="1",AO150,0)</f>
        <v>0</v>
      </c>
      <c r="BW150" s="307">
        <f t="shared" ref="BW150" si="2075">IF($BL150="1",AP150,0)</f>
        <v>0</v>
      </c>
      <c r="BX150" s="307">
        <f t="shared" ref="BX150" si="2076">IF($BL150="1",AQ150,0)</f>
        <v>0</v>
      </c>
      <c r="BY150" s="307">
        <f t="shared" ref="BY150" si="2077">IF($BL150="1",AR150,0)</f>
        <v>0</v>
      </c>
      <c r="BZ150" s="307">
        <f t="shared" ref="BZ150" si="2078">IF($BL150="1",AS150,0)</f>
        <v>0</v>
      </c>
      <c r="CA150" s="307">
        <f t="shared" ref="CA150" si="2079">IF($BL150="1",AT150,0)</f>
        <v>0</v>
      </c>
      <c r="CB150" s="349">
        <f t="shared" ref="CB150" si="2080">IF($BL150="1",AU150,0)</f>
        <v>0</v>
      </c>
      <c r="CC150" s="291">
        <f>IFERROR(IF($X150="N/A",Z150+AB150+AD150,X150+Z150+AB150+AD150),0)</f>
        <v>0</v>
      </c>
      <c r="CD150" s="314">
        <f>Y150+AA150+AC150+AE150</f>
        <v>0</v>
      </c>
    </row>
    <row r="151" spans="2:82" ht="12.6" customHeight="1" x14ac:dyDescent="0.2">
      <c r="B151" s="285"/>
      <c r="C151" s="270"/>
      <c r="D151" s="270"/>
      <c r="E151" s="270"/>
      <c r="F151" s="269"/>
      <c r="G151" s="284"/>
      <c r="H151" s="269"/>
      <c r="I151" s="269"/>
      <c r="J151" s="273"/>
      <c r="K151" s="269"/>
      <c r="L151" s="273"/>
      <c r="M151" s="269"/>
      <c r="N151" s="269"/>
      <c r="O151" s="269"/>
      <c r="P151" s="301"/>
      <c r="Q151" s="286"/>
      <c r="R151" s="300"/>
      <c r="S151" s="269"/>
      <c r="T151" s="153" t="s">
        <v>51</v>
      </c>
      <c r="U151" s="218">
        <f>IFERROR(VLOOKUP(T151,vstupy!$B$2:$C$12,2,FALSE),0)</f>
        <v>0</v>
      </c>
      <c r="V151" s="286"/>
      <c r="W151" s="280"/>
      <c r="X151" s="281"/>
      <c r="Y151" s="277"/>
      <c r="Z151" s="277"/>
      <c r="AA151" s="277"/>
      <c r="AB151" s="277"/>
      <c r="AC151" s="277"/>
      <c r="AD151" s="277"/>
      <c r="AE151" s="275"/>
      <c r="AF151" s="291"/>
      <c r="AG151" s="303"/>
      <c r="AH151" s="303"/>
      <c r="AI151" s="303"/>
      <c r="AJ151" s="303"/>
      <c r="AK151" s="303"/>
      <c r="AL151" s="303"/>
      <c r="AM151" s="314"/>
      <c r="AN151" s="307"/>
      <c r="AO151" s="307"/>
      <c r="AP151" s="307"/>
      <c r="AQ151" s="307"/>
      <c r="AR151" s="307"/>
      <c r="AS151" s="307"/>
      <c r="AT151" s="307"/>
      <c r="AU151" s="336"/>
      <c r="AV151" s="291"/>
      <c r="AW151" s="303"/>
      <c r="AX151" s="303"/>
      <c r="AY151" s="303"/>
      <c r="AZ151" s="303"/>
      <c r="BA151" s="303"/>
      <c r="BB151" s="303"/>
      <c r="BC151" s="314"/>
      <c r="BD151" s="291"/>
      <c r="BE151" s="303"/>
      <c r="BF151" s="303"/>
      <c r="BG151" s="303"/>
      <c r="BH151" s="303"/>
      <c r="BI151" s="303"/>
      <c r="BJ151" s="303"/>
      <c r="BK151" s="314"/>
      <c r="BL151" s="315"/>
      <c r="BM151" s="291"/>
      <c r="BN151" s="303"/>
      <c r="BO151" s="303"/>
      <c r="BP151" s="303"/>
      <c r="BQ151" s="303"/>
      <c r="BR151" s="303"/>
      <c r="BS151" s="303"/>
      <c r="BT151" s="314"/>
      <c r="BU151" s="291"/>
      <c r="BV151" s="307"/>
      <c r="BW151" s="307"/>
      <c r="BX151" s="307"/>
      <c r="BY151" s="307"/>
      <c r="BZ151" s="307"/>
      <c r="CA151" s="307"/>
      <c r="CB151" s="349"/>
      <c r="CC151" s="291"/>
      <c r="CD151" s="314"/>
    </row>
    <row r="152" spans="2:82" ht="12.6" customHeight="1" x14ac:dyDescent="0.2">
      <c r="B152" s="285"/>
      <c r="C152" s="270"/>
      <c r="D152" s="270"/>
      <c r="E152" s="270"/>
      <c r="F152" s="269"/>
      <c r="G152" s="284"/>
      <c r="H152" s="269"/>
      <c r="I152" s="269"/>
      <c r="J152" s="273"/>
      <c r="K152" s="269"/>
      <c r="L152" s="273"/>
      <c r="M152" s="269"/>
      <c r="N152" s="269"/>
      <c r="O152" s="269"/>
      <c r="P152" s="301"/>
      <c r="Q152" s="286"/>
      <c r="R152" s="300"/>
      <c r="S152" s="269"/>
      <c r="T152" s="153" t="s">
        <v>51</v>
      </c>
      <c r="U152" s="218">
        <f>IFERROR(VLOOKUP(T152,vstupy!$B$2:$C$12,2,FALSE),0)</f>
        <v>0</v>
      </c>
      <c r="V152" s="286"/>
      <c r="W152" s="280"/>
      <c r="X152" s="282"/>
      <c r="Y152" s="277"/>
      <c r="Z152" s="277"/>
      <c r="AA152" s="277"/>
      <c r="AB152" s="277"/>
      <c r="AC152" s="277"/>
      <c r="AD152" s="277"/>
      <c r="AE152" s="275"/>
      <c r="AF152" s="291"/>
      <c r="AG152" s="303"/>
      <c r="AH152" s="303"/>
      <c r="AI152" s="303"/>
      <c r="AJ152" s="303"/>
      <c r="AK152" s="303"/>
      <c r="AL152" s="303"/>
      <c r="AM152" s="314"/>
      <c r="AN152" s="307"/>
      <c r="AO152" s="307"/>
      <c r="AP152" s="307"/>
      <c r="AQ152" s="307"/>
      <c r="AR152" s="307"/>
      <c r="AS152" s="307"/>
      <c r="AT152" s="307"/>
      <c r="AU152" s="336"/>
      <c r="AV152" s="291"/>
      <c r="AW152" s="303"/>
      <c r="AX152" s="303"/>
      <c r="AY152" s="303"/>
      <c r="AZ152" s="303"/>
      <c r="BA152" s="303"/>
      <c r="BB152" s="303"/>
      <c r="BC152" s="314"/>
      <c r="BD152" s="291"/>
      <c r="BE152" s="303"/>
      <c r="BF152" s="303"/>
      <c r="BG152" s="303"/>
      <c r="BH152" s="303"/>
      <c r="BI152" s="303"/>
      <c r="BJ152" s="303"/>
      <c r="BK152" s="314"/>
      <c r="BL152" s="315"/>
      <c r="BM152" s="291"/>
      <c r="BN152" s="303"/>
      <c r="BO152" s="303"/>
      <c r="BP152" s="303"/>
      <c r="BQ152" s="303"/>
      <c r="BR152" s="303"/>
      <c r="BS152" s="303"/>
      <c r="BT152" s="314"/>
      <c r="BU152" s="291"/>
      <c r="BV152" s="307"/>
      <c r="BW152" s="307"/>
      <c r="BX152" s="307"/>
      <c r="BY152" s="307"/>
      <c r="BZ152" s="307"/>
      <c r="CA152" s="307"/>
      <c r="CB152" s="349"/>
      <c r="CC152" s="291"/>
      <c r="CD152" s="314"/>
    </row>
    <row r="153" spans="2:82" ht="12.6" customHeight="1" x14ac:dyDescent="0.2">
      <c r="B153" s="285">
        <v>49</v>
      </c>
      <c r="C153" s="270"/>
      <c r="D153" s="270"/>
      <c r="E153" s="270"/>
      <c r="F153" s="269" t="s">
        <v>177</v>
      </c>
      <c r="G153" s="284"/>
      <c r="H153" s="269"/>
      <c r="I153" s="269"/>
      <c r="J153" s="273">
        <f t="shared" ref="J153" si="2081">IF(I153="N",0,I153)</f>
        <v>0</v>
      </c>
      <c r="K153" s="269"/>
      <c r="L153" s="273">
        <f t="shared" ref="L153:L156" si="2082">IF(K153="N",0,K153)</f>
        <v>0</v>
      </c>
      <c r="M153" s="269" t="s">
        <v>177</v>
      </c>
      <c r="N153" s="269"/>
      <c r="O153" s="269"/>
      <c r="P153" s="301"/>
      <c r="Q153" s="286" t="s">
        <v>50</v>
      </c>
      <c r="R153" s="300">
        <f>VLOOKUP(Q153,vstupy!$B$17:$C$27,2,FALSE)</f>
        <v>0</v>
      </c>
      <c r="S153" s="269"/>
      <c r="T153" s="153" t="s">
        <v>51</v>
      </c>
      <c r="U153" s="218">
        <f>IFERROR(VLOOKUP(T153,vstupy!$B$2:$C$12,2,FALSE),0)</f>
        <v>0</v>
      </c>
      <c r="V153" s="286" t="s">
        <v>50</v>
      </c>
      <c r="W153" s="279">
        <f>VLOOKUP(V153,vstupy!$B$17:$C$27,2,FALSE)</f>
        <v>0</v>
      </c>
      <c r="X153" s="281" t="str">
        <f t="shared" ref="X153" si="2083">IFERROR(IF(J153=0,"N",N153/I153),0)</f>
        <v>N</v>
      </c>
      <c r="Y153" s="276">
        <f t="shared" ref="Y153" si="2084">N153</f>
        <v>0</v>
      </c>
      <c r="Z153" s="276" t="str">
        <f t="shared" ref="Z153" si="2085">IFERROR(IF(J153=0,"N",O153/I153),0)</f>
        <v>N</v>
      </c>
      <c r="AA153" s="276">
        <f t="shared" ref="AA153" si="2086">O153</f>
        <v>0</v>
      </c>
      <c r="AB153" s="276">
        <f t="shared" ref="AB153" si="2087">P153*R153</f>
        <v>0</v>
      </c>
      <c r="AC153" s="276">
        <f t="shared" si="1998"/>
        <v>0</v>
      </c>
      <c r="AD153" s="278">
        <f t="shared" ref="AD153" si="2088">IF(S153&gt;0,IF(W153&gt;0,($G$6/160)*(S153/60)*W153,0),IF(W153&gt;0,($G$6/160)*((U153+U154+U155)/60)*W153,0))</f>
        <v>0</v>
      </c>
      <c r="AE153" s="274">
        <f t="shared" si="1954"/>
        <v>0</v>
      </c>
      <c r="AF153" s="291">
        <f>IF($M153="In (zvyšuje náklady)",X153,0)</f>
        <v>0</v>
      </c>
      <c r="AG153" s="303">
        <f t="shared" ref="AG153:AM153" si="2089">IF($M153="In (zvyšuje náklady)",Y153,0)</f>
        <v>0</v>
      </c>
      <c r="AH153" s="303">
        <f t="shared" si="2089"/>
        <v>0</v>
      </c>
      <c r="AI153" s="303">
        <f t="shared" si="2089"/>
        <v>0</v>
      </c>
      <c r="AJ153" s="303">
        <f t="shared" si="2089"/>
        <v>0</v>
      </c>
      <c r="AK153" s="303">
        <f t="shared" si="2089"/>
        <v>0</v>
      </c>
      <c r="AL153" s="303">
        <f t="shared" si="2089"/>
        <v>0</v>
      </c>
      <c r="AM153" s="314">
        <f t="shared" si="2089"/>
        <v>0</v>
      </c>
      <c r="AN153" s="306" t="str">
        <f t="shared" ref="AN153" si="2090">IF($M153="In (zvyšuje náklady)",0,X153)</f>
        <v>N</v>
      </c>
      <c r="AO153" s="306">
        <f t="shared" ref="AO153" si="2091">IF($M153="In (zvyšuje náklady)",0,Y153)</f>
        <v>0</v>
      </c>
      <c r="AP153" s="306" t="str">
        <f t="shared" ref="AP153" si="2092">IF($M153="In (zvyšuje náklady)",0,Z153)</f>
        <v>N</v>
      </c>
      <c r="AQ153" s="306">
        <f t="shared" ref="AQ153" si="2093">IF($M153="In (zvyšuje náklady)",0,AA153)</f>
        <v>0</v>
      </c>
      <c r="AR153" s="306">
        <f t="shared" ref="AR153" si="2094">IF($M153="In (zvyšuje náklady)",0,AB153)</f>
        <v>0</v>
      </c>
      <c r="AS153" s="306">
        <f t="shared" ref="AS153" si="2095">IF($M153="In (zvyšuje náklady)",0,AC153)</f>
        <v>0</v>
      </c>
      <c r="AT153" s="306">
        <f t="shared" ref="AT153" si="2096">IF($M153="In (zvyšuje náklady)",0,AD153)</f>
        <v>0</v>
      </c>
      <c r="AU153" s="335">
        <f t="shared" ref="AU153" si="2097">IF($M153="In (zvyšuje náklady)",0,AE153)</f>
        <v>0</v>
      </c>
      <c r="AV153" s="291">
        <f t="shared" ref="AV153:BB153" si="2098">IF($L153&gt;0,AF153,0)</f>
        <v>0</v>
      </c>
      <c r="AW153" s="303">
        <f t="shared" ref="AW153:AY153" si="2099">IF($L153&gt;0,$L153*AV153,0)</f>
        <v>0</v>
      </c>
      <c r="AX153" s="303">
        <f t="shared" si="2098"/>
        <v>0</v>
      </c>
      <c r="AY153" s="303">
        <f t="shared" si="2099"/>
        <v>0</v>
      </c>
      <c r="AZ153" s="303">
        <f t="shared" si="2098"/>
        <v>0</v>
      </c>
      <c r="BA153" s="303">
        <f t="shared" ref="BA153" si="2100">IF($L153&gt;0,$L153*AZ153,0)</f>
        <v>0</v>
      </c>
      <c r="BB153" s="303">
        <f t="shared" si="2098"/>
        <v>0</v>
      </c>
      <c r="BC153" s="314">
        <f t="shared" ref="BC153" si="2101">IF($L153&gt;0,$L153*BB153,0)</f>
        <v>0</v>
      </c>
      <c r="BD153" s="291">
        <f t="shared" ref="BD153" si="2102">IF($L153&gt;0,AN153,0)</f>
        <v>0</v>
      </c>
      <c r="BE153" s="303">
        <f t="shared" ref="BE153" si="2103">IF($L153&gt;0,$L153*BD153,0)</f>
        <v>0</v>
      </c>
      <c r="BF153" s="303">
        <f t="shared" ref="BF153" si="2104">IF($L153&gt;0,AP153,0)</f>
        <v>0</v>
      </c>
      <c r="BG153" s="303">
        <f t="shared" ref="BG153" si="2105">IF($L153&gt;0,$L153*BF153,0)</f>
        <v>0</v>
      </c>
      <c r="BH153" s="303">
        <f t="shared" ref="BH153" si="2106">IF($L153&gt;0,AR153,0)</f>
        <v>0</v>
      </c>
      <c r="BI153" s="303">
        <f t="shared" ref="BI153" si="2107">IF($L153&gt;0,$L153*BH153,0)</f>
        <v>0</v>
      </c>
      <c r="BJ153" s="303">
        <f t="shared" ref="BJ153" si="2108">IF($L153&gt;0,AT153,0)</f>
        <v>0</v>
      </c>
      <c r="BK153" s="314">
        <f t="shared" ref="BK153" si="2109">IF($L153&gt;0,$L153*BJ153,0)</f>
        <v>0</v>
      </c>
      <c r="BL153" s="315">
        <f>IF(F153=vstupy!F$6,"1",0)</f>
        <v>0</v>
      </c>
      <c r="BM153" s="291">
        <f t="shared" ref="BM153" si="2110">IF($BL153="1",AF153,0)</f>
        <v>0</v>
      </c>
      <c r="BN153" s="303">
        <f t="shared" ref="BN153" si="2111">IF($BL153="1",AG153,0)</f>
        <v>0</v>
      </c>
      <c r="BO153" s="303">
        <f t="shared" ref="BO153" si="2112">IF($BL153="1",AH153,0)</f>
        <v>0</v>
      </c>
      <c r="BP153" s="303">
        <f t="shared" ref="BP153" si="2113">IF($BL153="1",AI153,0)</f>
        <v>0</v>
      </c>
      <c r="BQ153" s="303">
        <f t="shared" ref="BQ153" si="2114">IF($BL153="1",AJ153,0)</f>
        <v>0</v>
      </c>
      <c r="BR153" s="303">
        <f t="shared" ref="BR153" si="2115">IF($BL153="1",AK153,0)</f>
        <v>0</v>
      </c>
      <c r="BS153" s="303">
        <f t="shared" ref="BS153" si="2116">IF($BL153="1",AL153,0)</f>
        <v>0</v>
      </c>
      <c r="BT153" s="314">
        <f t="shared" ref="BT153" si="2117">IF($BL153="1",AM153,0)</f>
        <v>0</v>
      </c>
      <c r="BU153" s="291">
        <f t="shared" ref="BU153" si="2118">IF($BL153="1",AN153,0)</f>
        <v>0</v>
      </c>
      <c r="BV153" s="307">
        <f t="shared" ref="BV153" si="2119">IF($BL153="1",AO153,0)</f>
        <v>0</v>
      </c>
      <c r="BW153" s="307">
        <f t="shared" ref="BW153" si="2120">IF($BL153="1",AP153,0)</f>
        <v>0</v>
      </c>
      <c r="BX153" s="307">
        <f t="shared" ref="BX153" si="2121">IF($BL153="1",AQ153,0)</f>
        <v>0</v>
      </c>
      <c r="BY153" s="307">
        <f t="shared" ref="BY153" si="2122">IF($BL153="1",AR153,0)</f>
        <v>0</v>
      </c>
      <c r="BZ153" s="307">
        <f t="shared" ref="BZ153" si="2123">IF($BL153="1",AS153,0)</f>
        <v>0</v>
      </c>
      <c r="CA153" s="307">
        <f t="shared" ref="CA153" si="2124">IF($BL153="1",AT153,0)</f>
        <v>0</v>
      </c>
      <c r="CB153" s="349">
        <f t="shared" ref="CB153" si="2125">IF($BL153="1",AU153,0)</f>
        <v>0</v>
      </c>
      <c r="CC153" s="291">
        <f>IFERROR(IF($X153="N/A",Z153+AB153+AD153,X153+Z153+AB153+AD153),0)</f>
        <v>0</v>
      </c>
      <c r="CD153" s="314">
        <f>Y153+AA153+AC153+AE153</f>
        <v>0</v>
      </c>
    </row>
    <row r="154" spans="2:82" ht="12.6" customHeight="1" x14ac:dyDescent="0.2">
      <c r="B154" s="285"/>
      <c r="C154" s="270"/>
      <c r="D154" s="270"/>
      <c r="E154" s="270"/>
      <c r="F154" s="269"/>
      <c r="G154" s="284"/>
      <c r="H154" s="269"/>
      <c r="I154" s="269"/>
      <c r="J154" s="273"/>
      <c r="K154" s="269"/>
      <c r="L154" s="273"/>
      <c r="M154" s="269"/>
      <c r="N154" s="269"/>
      <c r="O154" s="269"/>
      <c r="P154" s="301"/>
      <c r="Q154" s="286"/>
      <c r="R154" s="300"/>
      <c r="S154" s="269"/>
      <c r="T154" s="153" t="s">
        <v>51</v>
      </c>
      <c r="U154" s="218">
        <f>IFERROR(VLOOKUP(T154,vstupy!$B$2:$C$12,2,FALSE),0)</f>
        <v>0</v>
      </c>
      <c r="V154" s="286"/>
      <c r="W154" s="280"/>
      <c r="X154" s="281"/>
      <c r="Y154" s="277"/>
      <c r="Z154" s="277"/>
      <c r="AA154" s="277"/>
      <c r="AB154" s="277"/>
      <c r="AC154" s="277"/>
      <c r="AD154" s="277"/>
      <c r="AE154" s="275"/>
      <c r="AF154" s="291"/>
      <c r="AG154" s="303"/>
      <c r="AH154" s="303"/>
      <c r="AI154" s="303"/>
      <c r="AJ154" s="303"/>
      <c r="AK154" s="303"/>
      <c r="AL154" s="303"/>
      <c r="AM154" s="314"/>
      <c r="AN154" s="307"/>
      <c r="AO154" s="307"/>
      <c r="AP154" s="307"/>
      <c r="AQ154" s="307"/>
      <c r="AR154" s="307"/>
      <c r="AS154" s="307"/>
      <c r="AT154" s="307"/>
      <c r="AU154" s="336"/>
      <c r="AV154" s="291"/>
      <c r="AW154" s="303"/>
      <c r="AX154" s="303"/>
      <c r="AY154" s="303"/>
      <c r="AZ154" s="303"/>
      <c r="BA154" s="303"/>
      <c r="BB154" s="303"/>
      <c r="BC154" s="314"/>
      <c r="BD154" s="291"/>
      <c r="BE154" s="303"/>
      <c r="BF154" s="303"/>
      <c r="BG154" s="303"/>
      <c r="BH154" s="303"/>
      <c r="BI154" s="303"/>
      <c r="BJ154" s="303"/>
      <c r="BK154" s="314"/>
      <c r="BL154" s="315"/>
      <c r="BM154" s="291"/>
      <c r="BN154" s="303"/>
      <c r="BO154" s="303"/>
      <c r="BP154" s="303"/>
      <c r="BQ154" s="303"/>
      <c r="BR154" s="303"/>
      <c r="BS154" s="303"/>
      <c r="BT154" s="314"/>
      <c r="BU154" s="291"/>
      <c r="BV154" s="307"/>
      <c r="BW154" s="307"/>
      <c r="BX154" s="307"/>
      <c r="BY154" s="307"/>
      <c r="BZ154" s="307"/>
      <c r="CA154" s="307"/>
      <c r="CB154" s="349"/>
      <c r="CC154" s="291"/>
      <c r="CD154" s="314"/>
    </row>
    <row r="155" spans="2:82" ht="12.6" customHeight="1" x14ac:dyDescent="0.2">
      <c r="B155" s="285"/>
      <c r="C155" s="270"/>
      <c r="D155" s="270"/>
      <c r="E155" s="270"/>
      <c r="F155" s="269"/>
      <c r="G155" s="284"/>
      <c r="H155" s="269"/>
      <c r="I155" s="269"/>
      <c r="J155" s="273"/>
      <c r="K155" s="269"/>
      <c r="L155" s="273"/>
      <c r="M155" s="269"/>
      <c r="N155" s="269"/>
      <c r="O155" s="269"/>
      <c r="P155" s="301"/>
      <c r="Q155" s="286"/>
      <c r="R155" s="300"/>
      <c r="S155" s="269"/>
      <c r="T155" s="153" t="s">
        <v>51</v>
      </c>
      <c r="U155" s="218">
        <f>IFERROR(VLOOKUP(T155,vstupy!$B$2:$C$12,2,FALSE),0)</f>
        <v>0</v>
      </c>
      <c r="V155" s="286"/>
      <c r="W155" s="280"/>
      <c r="X155" s="282"/>
      <c r="Y155" s="277"/>
      <c r="Z155" s="277"/>
      <c r="AA155" s="277"/>
      <c r="AB155" s="277"/>
      <c r="AC155" s="277"/>
      <c r="AD155" s="277"/>
      <c r="AE155" s="275"/>
      <c r="AF155" s="291"/>
      <c r="AG155" s="303"/>
      <c r="AH155" s="303"/>
      <c r="AI155" s="303"/>
      <c r="AJ155" s="303"/>
      <c r="AK155" s="303"/>
      <c r="AL155" s="303"/>
      <c r="AM155" s="314"/>
      <c r="AN155" s="307"/>
      <c r="AO155" s="307"/>
      <c r="AP155" s="307"/>
      <c r="AQ155" s="307"/>
      <c r="AR155" s="307"/>
      <c r="AS155" s="307"/>
      <c r="AT155" s="307"/>
      <c r="AU155" s="336"/>
      <c r="AV155" s="291"/>
      <c r="AW155" s="303"/>
      <c r="AX155" s="303"/>
      <c r="AY155" s="303"/>
      <c r="AZ155" s="303"/>
      <c r="BA155" s="303"/>
      <c r="BB155" s="303"/>
      <c r="BC155" s="314"/>
      <c r="BD155" s="291"/>
      <c r="BE155" s="303"/>
      <c r="BF155" s="303"/>
      <c r="BG155" s="303"/>
      <c r="BH155" s="303"/>
      <c r="BI155" s="303"/>
      <c r="BJ155" s="303"/>
      <c r="BK155" s="314"/>
      <c r="BL155" s="315"/>
      <c r="BM155" s="291"/>
      <c r="BN155" s="303"/>
      <c r="BO155" s="303"/>
      <c r="BP155" s="303"/>
      <c r="BQ155" s="303"/>
      <c r="BR155" s="303"/>
      <c r="BS155" s="303"/>
      <c r="BT155" s="314"/>
      <c r="BU155" s="291"/>
      <c r="BV155" s="307"/>
      <c r="BW155" s="307"/>
      <c r="BX155" s="307"/>
      <c r="BY155" s="307"/>
      <c r="BZ155" s="307"/>
      <c r="CA155" s="307"/>
      <c r="CB155" s="349"/>
      <c r="CC155" s="291"/>
      <c r="CD155" s="314"/>
    </row>
    <row r="156" spans="2:82" ht="12.6" customHeight="1" x14ac:dyDescent="0.2">
      <c r="B156" s="285">
        <v>50</v>
      </c>
      <c r="C156" s="270"/>
      <c r="D156" s="270"/>
      <c r="E156" s="270"/>
      <c r="F156" s="269" t="s">
        <v>177</v>
      </c>
      <c r="G156" s="284"/>
      <c r="H156" s="269"/>
      <c r="I156" s="269"/>
      <c r="J156" s="273">
        <f>IF(I156="N",0,I156)</f>
        <v>0</v>
      </c>
      <c r="K156" s="269"/>
      <c r="L156" s="273">
        <f t="shared" si="2082"/>
        <v>0</v>
      </c>
      <c r="M156" s="269" t="s">
        <v>177</v>
      </c>
      <c r="N156" s="269"/>
      <c r="O156" s="269"/>
      <c r="P156" s="301"/>
      <c r="Q156" s="286" t="s">
        <v>50</v>
      </c>
      <c r="R156" s="300">
        <f>VLOOKUP(Q156,vstupy!$B$17:$C$27,2,FALSE)</f>
        <v>0</v>
      </c>
      <c r="S156" s="269"/>
      <c r="T156" s="153" t="s">
        <v>51</v>
      </c>
      <c r="U156" s="218">
        <f>IFERROR(VLOOKUP(T156,vstupy!$B$2:$C$12,2,FALSE),0)</f>
        <v>0</v>
      </c>
      <c r="V156" s="286" t="s">
        <v>50</v>
      </c>
      <c r="W156" s="279">
        <f>VLOOKUP(V156,vstupy!$B$17:$C$27,2,FALSE)</f>
        <v>0</v>
      </c>
      <c r="X156" s="281" t="str">
        <f t="shared" ref="X156" si="2126">IFERROR(IF(J156=0,"N",N156/I156),0)</f>
        <v>N</v>
      </c>
      <c r="Y156" s="276">
        <f t="shared" ref="Y156" si="2127">N156</f>
        <v>0</v>
      </c>
      <c r="Z156" s="276" t="str">
        <f t="shared" ref="Z156" si="2128">IFERROR(IF(J156=0,"N",O156/I156),0)</f>
        <v>N</v>
      </c>
      <c r="AA156" s="276">
        <f t="shared" si="1599"/>
        <v>0</v>
      </c>
      <c r="AB156" s="276">
        <f t="shared" ref="AB156" si="2129">P156*R156</f>
        <v>0</v>
      </c>
      <c r="AC156" s="276">
        <f t="shared" si="1998"/>
        <v>0</v>
      </c>
      <c r="AD156" s="278">
        <f t="shared" ref="AD156" si="2130">IF(S156&gt;0,IF(W156&gt;0,($G$6/160)*(S156/60)*W156,0),IF(W156&gt;0,($G$6/160)*((U156+U157+U158)/60)*W156,0))</f>
        <v>0</v>
      </c>
      <c r="AE156" s="274">
        <f t="shared" si="1954"/>
        <v>0</v>
      </c>
      <c r="AF156" s="291">
        <f>IF($M156="In (zvyšuje náklady)",X156,0)</f>
        <v>0</v>
      </c>
      <c r="AG156" s="303">
        <f t="shared" ref="AG156:AM156" si="2131">IF($M156="In (zvyšuje náklady)",Y156,0)</f>
        <v>0</v>
      </c>
      <c r="AH156" s="303">
        <f t="shared" si="2131"/>
        <v>0</v>
      </c>
      <c r="AI156" s="303">
        <f t="shared" si="2131"/>
        <v>0</v>
      </c>
      <c r="AJ156" s="303">
        <f t="shared" si="2131"/>
        <v>0</v>
      </c>
      <c r="AK156" s="303">
        <f t="shared" si="2131"/>
        <v>0</v>
      </c>
      <c r="AL156" s="303">
        <f t="shared" si="2131"/>
        <v>0</v>
      </c>
      <c r="AM156" s="314">
        <f t="shared" si="2131"/>
        <v>0</v>
      </c>
      <c r="AN156" s="306" t="str">
        <f t="shared" ref="AN156" si="2132">IF($M156="In (zvyšuje náklady)",0,X156)</f>
        <v>N</v>
      </c>
      <c r="AO156" s="306">
        <f t="shared" ref="AO156" si="2133">IF($M156="In (zvyšuje náklady)",0,Y156)</f>
        <v>0</v>
      </c>
      <c r="AP156" s="306" t="str">
        <f t="shared" ref="AP156" si="2134">IF($M156="In (zvyšuje náklady)",0,Z156)</f>
        <v>N</v>
      </c>
      <c r="AQ156" s="306">
        <f t="shared" ref="AQ156" si="2135">IF($M156="In (zvyšuje náklady)",0,AA156)</f>
        <v>0</v>
      </c>
      <c r="AR156" s="306">
        <f t="shared" ref="AR156" si="2136">IF($M156="In (zvyšuje náklady)",0,AB156)</f>
        <v>0</v>
      </c>
      <c r="AS156" s="306">
        <f t="shared" ref="AS156" si="2137">IF($M156="In (zvyšuje náklady)",0,AC156)</f>
        <v>0</v>
      </c>
      <c r="AT156" s="306">
        <f t="shared" ref="AT156" si="2138">IF($M156="In (zvyšuje náklady)",0,AD156)</f>
        <v>0</v>
      </c>
      <c r="AU156" s="335">
        <f t="shared" ref="AU156" si="2139">IF($M156="In (zvyšuje náklady)",0,AE156)</f>
        <v>0</v>
      </c>
      <c r="AV156" s="291">
        <f t="shared" ref="AV156:BB156" si="2140">IF($L156&gt;0,AF156,0)</f>
        <v>0</v>
      </c>
      <c r="AW156" s="303">
        <f t="shared" ref="AW156:AY156" si="2141">IF($L156&gt;0,$L156*AV156,0)</f>
        <v>0</v>
      </c>
      <c r="AX156" s="303">
        <f t="shared" si="2140"/>
        <v>0</v>
      </c>
      <c r="AY156" s="303">
        <f t="shared" si="2141"/>
        <v>0</v>
      </c>
      <c r="AZ156" s="303">
        <f t="shared" si="2140"/>
        <v>0</v>
      </c>
      <c r="BA156" s="303">
        <f t="shared" ref="BA156" si="2142">IF($L156&gt;0,$L156*AZ156,0)</f>
        <v>0</v>
      </c>
      <c r="BB156" s="303">
        <f t="shared" si="2140"/>
        <v>0</v>
      </c>
      <c r="BC156" s="314">
        <f t="shared" ref="BC156" si="2143">IF($L156&gt;0,$L156*BB156,0)</f>
        <v>0</v>
      </c>
      <c r="BD156" s="291">
        <f t="shared" ref="BD156" si="2144">IF($L156&gt;0,AN156,0)</f>
        <v>0</v>
      </c>
      <c r="BE156" s="303">
        <f t="shared" ref="BE156" si="2145">IF($L156&gt;0,$L156*BD156,0)</f>
        <v>0</v>
      </c>
      <c r="BF156" s="303">
        <f t="shared" ref="BF156" si="2146">IF($L156&gt;0,AP156,0)</f>
        <v>0</v>
      </c>
      <c r="BG156" s="303">
        <f t="shared" ref="BG156" si="2147">IF($L156&gt;0,$L156*BF156,0)</f>
        <v>0</v>
      </c>
      <c r="BH156" s="303">
        <f t="shared" ref="BH156" si="2148">IF($L156&gt;0,AR156,0)</f>
        <v>0</v>
      </c>
      <c r="BI156" s="303">
        <f t="shared" ref="BI156" si="2149">IF($L156&gt;0,$L156*BH156,0)</f>
        <v>0</v>
      </c>
      <c r="BJ156" s="303">
        <f t="shared" ref="BJ156" si="2150">IF($L156&gt;0,AT156,0)</f>
        <v>0</v>
      </c>
      <c r="BK156" s="314">
        <f t="shared" ref="BK156" si="2151">IF($L156&gt;0,$L156*BJ156,0)</f>
        <v>0</v>
      </c>
      <c r="BL156" s="315">
        <f>IF(F156=vstupy!F$6,"1",0)</f>
        <v>0</v>
      </c>
      <c r="BM156" s="291">
        <f t="shared" ref="BM156" si="2152">IF($BL156="1",AF156,0)</f>
        <v>0</v>
      </c>
      <c r="BN156" s="303">
        <f t="shared" ref="BN156" si="2153">IF($BL156="1",AG156,0)</f>
        <v>0</v>
      </c>
      <c r="BO156" s="303">
        <f t="shared" ref="BO156" si="2154">IF($BL156="1",AH156,0)</f>
        <v>0</v>
      </c>
      <c r="BP156" s="303">
        <f t="shared" ref="BP156" si="2155">IF($BL156="1",AI156,0)</f>
        <v>0</v>
      </c>
      <c r="BQ156" s="303">
        <f t="shared" ref="BQ156" si="2156">IF($BL156="1",AJ156,0)</f>
        <v>0</v>
      </c>
      <c r="BR156" s="303">
        <f t="shared" ref="BR156" si="2157">IF($BL156="1",AK156,0)</f>
        <v>0</v>
      </c>
      <c r="BS156" s="303">
        <f t="shared" ref="BS156" si="2158">IF($BL156="1",AL156,0)</f>
        <v>0</v>
      </c>
      <c r="BT156" s="314">
        <f t="shared" ref="BT156" si="2159">IF($BL156="1",AM156,0)</f>
        <v>0</v>
      </c>
      <c r="BU156" s="291">
        <f t="shared" ref="BU156" si="2160">IF($BL156="1",AN156,0)</f>
        <v>0</v>
      </c>
      <c r="BV156" s="307">
        <f t="shared" ref="BV156" si="2161">IF($BL156="1",AO156,0)</f>
        <v>0</v>
      </c>
      <c r="BW156" s="307">
        <f t="shared" ref="BW156" si="2162">IF($BL156="1",AP156,0)</f>
        <v>0</v>
      </c>
      <c r="BX156" s="307">
        <f t="shared" ref="BX156" si="2163">IF($BL156="1",AQ156,0)</f>
        <v>0</v>
      </c>
      <c r="BY156" s="307">
        <f t="shared" ref="BY156" si="2164">IF($BL156="1",AR156,0)</f>
        <v>0</v>
      </c>
      <c r="BZ156" s="307">
        <f t="shared" ref="BZ156" si="2165">IF($BL156="1",AS156,0)</f>
        <v>0</v>
      </c>
      <c r="CA156" s="307">
        <f t="shared" ref="CA156" si="2166">IF($BL156="1",AT156,0)</f>
        <v>0</v>
      </c>
      <c r="CB156" s="349">
        <f t="shared" ref="CB156" si="2167">IF($BL156="1",AU156,0)</f>
        <v>0</v>
      </c>
      <c r="CC156" s="291">
        <f>IFERROR(IF($X156="N/A",Z156+AB156+AD156,X156+Z156+AB156+AD156),0)</f>
        <v>0</v>
      </c>
      <c r="CD156" s="314">
        <f>Y156+AA156+AC156+AE156</f>
        <v>0</v>
      </c>
    </row>
    <row r="157" spans="2:82" ht="12.6" customHeight="1" x14ac:dyDescent="0.2">
      <c r="B157" s="285"/>
      <c r="C157" s="270"/>
      <c r="D157" s="270"/>
      <c r="E157" s="270"/>
      <c r="F157" s="269"/>
      <c r="G157" s="284"/>
      <c r="H157" s="269"/>
      <c r="I157" s="269"/>
      <c r="J157" s="273"/>
      <c r="K157" s="269"/>
      <c r="L157" s="273"/>
      <c r="M157" s="269"/>
      <c r="N157" s="269"/>
      <c r="O157" s="269"/>
      <c r="P157" s="301"/>
      <c r="Q157" s="286"/>
      <c r="R157" s="300"/>
      <c r="S157" s="269"/>
      <c r="T157" s="153" t="s">
        <v>51</v>
      </c>
      <c r="U157" s="218">
        <f>IFERROR(VLOOKUP(T157,vstupy!$B$2:$C$12,2,FALSE),0)</f>
        <v>0</v>
      </c>
      <c r="V157" s="286"/>
      <c r="W157" s="280"/>
      <c r="X157" s="281"/>
      <c r="Y157" s="277"/>
      <c r="Z157" s="277"/>
      <c r="AA157" s="277"/>
      <c r="AB157" s="277"/>
      <c r="AC157" s="277"/>
      <c r="AD157" s="277"/>
      <c r="AE157" s="275"/>
      <c r="AF157" s="291"/>
      <c r="AG157" s="303"/>
      <c r="AH157" s="303"/>
      <c r="AI157" s="303"/>
      <c r="AJ157" s="303"/>
      <c r="AK157" s="303"/>
      <c r="AL157" s="303"/>
      <c r="AM157" s="314"/>
      <c r="AN157" s="307"/>
      <c r="AO157" s="307"/>
      <c r="AP157" s="307"/>
      <c r="AQ157" s="307"/>
      <c r="AR157" s="307"/>
      <c r="AS157" s="307"/>
      <c r="AT157" s="307"/>
      <c r="AU157" s="336"/>
      <c r="AV157" s="291"/>
      <c r="AW157" s="303"/>
      <c r="AX157" s="303"/>
      <c r="AY157" s="303"/>
      <c r="AZ157" s="303"/>
      <c r="BA157" s="303"/>
      <c r="BB157" s="303"/>
      <c r="BC157" s="314"/>
      <c r="BD157" s="291"/>
      <c r="BE157" s="303"/>
      <c r="BF157" s="303"/>
      <c r="BG157" s="303"/>
      <c r="BH157" s="303"/>
      <c r="BI157" s="303"/>
      <c r="BJ157" s="303"/>
      <c r="BK157" s="314"/>
      <c r="BL157" s="315"/>
      <c r="BM157" s="291"/>
      <c r="BN157" s="303"/>
      <c r="BO157" s="303"/>
      <c r="BP157" s="303"/>
      <c r="BQ157" s="303"/>
      <c r="BR157" s="303"/>
      <c r="BS157" s="303"/>
      <c r="BT157" s="314"/>
      <c r="BU157" s="291"/>
      <c r="BV157" s="307"/>
      <c r="BW157" s="307"/>
      <c r="BX157" s="307"/>
      <c r="BY157" s="307"/>
      <c r="BZ157" s="307"/>
      <c r="CA157" s="307"/>
      <c r="CB157" s="349"/>
      <c r="CC157" s="291"/>
      <c r="CD157" s="314"/>
    </row>
    <row r="158" spans="2:82" ht="12.6" customHeight="1" thickBot="1" x14ac:dyDescent="0.25">
      <c r="B158" s="285"/>
      <c r="C158" s="270"/>
      <c r="D158" s="270"/>
      <c r="E158" s="270"/>
      <c r="F158" s="269"/>
      <c r="G158" s="284"/>
      <c r="H158" s="269"/>
      <c r="I158" s="269"/>
      <c r="J158" s="273"/>
      <c r="K158" s="269"/>
      <c r="L158" s="273"/>
      <c r="M158" s="269"/>
      <c r="N158" s="269"/>
      <c r="O158" s="269"/>
      <c r="P158" s="301"/>
      <c r="Q158" s="286"/>
      <c r="R158" s="300"/>
      <c r="S158" s="269"/>
      <c r="T158" s="153" t="s">
        <v>51</v>
      </c>
      <c r="U158" s="218">
        <f>IFERROR(VLOOKUP(T158,vstupy!$B$2:$C$12,2,FALSE),0)</f>
        <v>0</v>
      </c>
      <c r="V158" s="286"/>
      <c r="W158" s="280"/>
      <c r="X158" s="282"/>
      <c r="Y158" s="277"/>
      <c r="Z158" s="277"/>
      <c r="AA158" s="277"/>
      <c r="AB158" s="277"/>
      <c r="AC158" s="277"/>
      <c r="AD158" s="277"/>
      <c r="AE158" s="275"/>
      <c r="AF158" s="304"/>
      <c r="AG158" s="305"/>
      <c r="AH158" s="305"/>
      <c r="AI158" s="305"/>
      <c r="AJ158" s="305"/>
      <c r="AK158" s="305"/>
      <c r="AL158" s="305"/>
      <c r="AM158" s="316"/>
      <c r="AN158" s="307"/>
      <c r="AO158" s="307"/>
      <c r="AP158" s="307"/>
      <c r="AQ158" s="307"/>
      <c r="AR158" s="307"/>
      <c r="AS158" s="307"/>
      <c r="AT158" s="307"/>
      <c r="AU158" s="336"/>
      <c r="AV158" s="304"/>
      <c r="AW158" s="305"/>
      <c r="AX158" s="305"/>
      <c r="AY158" s="305"/>
      <c r="AZ158" s="305"/>
      <c r="BA158" s="305"/>
      <c r="BB158" s="305"/>
      <c r="BC158" s="316"/>
      <c r="BD158" s="304"/>
      <c r="BE158" s="305"/>
      <c r="BF158" s="305"/>
      <c r="BG158" s="305"/>
      <c r="BH158" s="305"/>
      <c r="BI158" s="305"/>
      <c r="BJ158" s="305"/>
      <c r="BK158" s="316"/>
      <c r="BL158" s="315"/>
      <c r="BM158" s="304"/>
      <c r="BN158" s="305"/>
      <c r="BO158" s="305"/>
      <c r="BP158" s="305"/>
      <c r="BQ158" s="305"/>
      <c r="BR158" s="305"/>
      <c r="BS158" s="305"/>
      <c r="BT158" s="316"/>
      <c r="BU158" s="304"/>
      <c r="BV158" s="317"/>
      <c r="BW158" s="317"/>
      <c r="BX158" s="317"/>
      <c r="BY158" s="317"/>
      <c r="BZ158" s="317"/>
      <c r="CA158" s="317"/>
      <c r="CB158" s="350"/>
      <c r="CC158" s="304"/>
      <c r="CD158" s="316"/>
    </row>
    <row r="159" spans="2:82" ht="13.5" thickBot="1" x14ac:dyDescent="0.25">
      <c r="B159" s="219" t="s">
        <v>83</v>
      </c>
      <c r="C159" s="220"/>
      <c r="D159" s="220"/>
      <c r="E159" s="220"/>
      <c r="F159" s="221"/>
      <c r="G159" s="221"/>
      <c r="H159" s="220"/>
      <c r="I159" s="221"/>
      <c r="J159" s="222"/>
      <c r="K159" s="221"/>
      <c r="L159" s="222"/>
      <c r="M159" s="221"/>
      <c r="N159" s="220"/>
      <c r="O159" s="220"/>
      <c r="P159" s="217"/>
      <c r="Q159" s="217"/>
      <c r="R159" s="217"/>
      <c r="S159" s="220"/>
      <c r="T159" s="153"/>
      <c r="U159" s="218"/>
      <c r="V159" s="214"/>
      <c r="W159" s="189"/>
      <c r="X159" s="190"/>
      <c r="Y159" s="191"/>
      <c r="Z159" s="192"/>
      <c r="AA159" s="191"/>
      <c r="AB159" s="76"/>
      <c r="AC159" s="191"/>
      <c r="AD159" s="76"/>
      <c r="AE159" s="149"/>
      <c r="AF159" s="193">
        <f t="shared" ref="AF159:AK159" si="2168">SUM(AF9:AF158)</f>
        <v>0</v>
      </c>
      <c r="AG159" s="194">
        <f t="shared" si="2168"/>
        <v>0</v>
      </c>
      <c r="AH159" s="194">
        <f t="shared" si="2168"/>
        <v>0</v>
      </c>
      <c r="AI159" s="194">
        <f t="shared" si="2168"/>
        <v>0</v>
      </c>
      <c r="AJ159" s="194">
        <f t="shared" si="2168"/>
        <v>0</v>
      </c>
      <c r="AK159" s="194">
        <f t="shared" si="2168"/>
        <v>0</v>
      </c>
      <c r="AL159" s="194">
        <f t="shared" ref="AL159:AM159" si="2169">SUM(AL9:AL158)</f>
        <v>0</v>
      </c>
      <c r="AM159" s="195">
        <f t="shared" si="2169"/>
        <v>0</v>
      </c>
      <c r="AN159" s="196">
        <f t="shared" ref="AN159:AS159" si="2170">SUM(AN9:AN158)</f>
        <v>0</v>
      </c>
      <c r="AO159" s="197">
        <f t="shared" si="2170"/>
        <v>0</v>
      </c>
      <c r="AP159" s="197">
        <f t="shared" si="2170"/>
        <v>0</v>
      </c>
      <c r="AQ159" s="197">
        <f t="shared" si="2170"/>
        <v>0</v>
      </c>
      <c r="AR159" s="197">
        <f t="shared" si="2170"/>
        <v>0</v>
      </c>
      <c r="AS159" s="197">
        <f t="shared" si="2170"/>
        <v>0</v>
      </c>
      <c r="AT159" s="197">
        <f t="shared" ref="AT159:AU159" si="2171">SUM(AT9:AT158)</f>
        <v>78.451562499999994</v>
      </c>
      <c r="AU159" s="198">
        <f t="shared" si="2171"/>
        <v>76176.467187499991</v>
      </c>
      <c r="AV159" s="194">
        <f t="shared" ref="AV159" si="2172">SUM(AV9:AV158)</f>
        <v>0</v>
      </c>
      <c r="AW159" s="194">
        <f t="shared" ref="AW159" si="2173">SUM(AW9:AW158)</f>
        <v>0</v>
      </c>
      <c r="AX159" s="194">
        <f t="shared" ref="AX159" si="2174">SUM(AX9:AX158)</f>
        <v>0</v>
      </c>
      <c r="AY159" s="194">
        <f t="shared" ref="AY159" si="2175">SUM(AY9:AY158)</f>
        <v>0</v>
      </c>
      <c r="AZ159" s="194">
        <f t="shared" ref="AZ159" si="2176">SUM(AZ9:AZ158)</f>
        <v>0</v>
      </c>
      <c r="BA159" s="199">
        <f t="shared" ref="BA159:BK159" si="2177">SUM(BA9:BA158)</f>
        <v>0</v>
      </c>
      <c r="BB159" s="200">
        <f t="shared" si="2177"/>
        <v>0</v>
      </c>
      <c r="BC159" s="195">
        <f t="shared" si="2177"/>
        <v>0</v>
      </c>
      <c r="BD159" s="194">
        <f t="shared" si="2177"/>
        <v>0</v>
      </c>
      <c r="BE159" s="194">
        <f t="shared" si="2177"/>
        <v>0</v>
      </c>
      <c r="BF159" s="194">
        <f t="shared" si="2177"/>
        <v>0</v>
      </c>
      <c r="BG159" s="194">
        <f t="shared" si="2177"/>
        <v>0</v>
      </c>
      <c r="BH159" s="194">
        <f t="shared" si="2177"/>
        <v>0</v>
      </c>
      <c r="BI159" s="199">
        <f t="shared" si="2177"/>
        <v>0</v>
      </c>
      <c r="BJ159" s="200">
        <f t="shared" si="2177"/>
        <v>0</v>
      </c>
      <c r="BK159" s="195">
        <f t="shared" si="2177"/>
        <v>0</v>
      </c>
      <c r="BL159" s="201"/>
      <c r="BM159" s="193">
        <f t="shared" ref="BM159:BX159" si="2178">SUM(BM9:BM158)</f>
        <v>0</v>
      </c>
      <c r="BN159" s="194">
        <f t="shared" si="2178"/>
        <v>0</v>
      </c>
      <c r="BO159" s="194">
        <f t="shared" si="2178"/>
        <v>0</v>
      </c>
      <c r="BP159" s="194">
        <f t="shared" si="2178"/>
        <v>0</v>
      </c>
      <c r="BQ159" s="194">
        <f t="shared" si="2178"/>
        <v>0</v>
      </c>
      <c r="BR159" s="194">
        <f t="shared" si="2178"/>
        <v>0</v>
      </c>
      <c r="BS159" s="194">
        <f t="shared" ref="BS159:BT159" si="2179">SUM(BS9:BS158)</f>
        <v>0</v>
      </c>
      <c r="BT159" s="195">
        <f t="shared" si="2179"/>
        <v>0</v>
      </c>
      <c r="BU159" s="196">
        <f t="shared" si="2178"/>
        <v>0</v>
      </c>
      <c r="BV159" s="197">
        <f t="shared" si="2178"/>
        <v>0</v>
      </c>
      <c r="BW159" s="197">
        <f t="shared" si="2178"/>
        <v>0</v>
      </c>
      <c r="BX159" s="197">
        <f t="shared" si="2178"/>
        <v>0</v>
      </c>
      <c r="BY159" s="197">
        <f t="shared" ref="BY159:CD159" si="2180">SUM(BY9:BY158)</f>
        <v>0</v>
      </c>
      <c r="BZ159" s="197">
        <f t="shared" si="2180"/>
        <v>0</v>
      </c>
      <c r="CA159" s="197">
        <f t="shared" si="2180"/>
        <v>0</v>
      </c>
      <c r="CB159" s="202">
        <f t="shared" si="2180"/>
        <v>0</v>
      </c>
      <c r="CC159" s="196">
        <f t="shared" si="2180"/>
        <v>78.451562499999994</v>
      </c>
      <c r="CD159" s="198">
        <f t="shared" si="2180"/>
        <v>76176.467187499991</v>
      </c>
    </row>
    <row r="160" spans="2:82" x14ac:dyDescent="0.2">
      <c r="AC160" s="203"/>
      <c r="AK160" s="203">
        <f>AG159+AI159+AK159+AM159</f>
        <v>0</v>
      </c>
      <c r="AS160" s="203">
        <f>AO159+AQ159+AS159+AU159</f>
        <v>76176.467187499991</v>
      </c>
      <c r="BA160" s="203">
        <f>AW159+AY159+BA159+BC159</f>
        <v>0</v>
      </c>
      <c r="BI160" s="203">
        <f>BE159+BG159+BI159+BK159</f>
        <v>0</v>
      </c>
      <c r="BR160" s="203">
        <f>BN159+BP159+BR159+BT159</f>
        <v>0</v>
      </c>
      <c r="BZ160" s="203">
        <f>BV159+BX159+BZ159+CB159</f>
        <v>0</v>
      </c>
      <c r="CC160" s="203"/>
    </row>
    <row r="161" spans="3:82" x14ac:dyDescent="0.2">
      <c r="AK161" s="203"/>
      <c r="BP161" s="162" t="s">
        <v>186</v>
      </c>
      <c r="BR161" s="203">
        <f>BP159+BR159+BT159</f>
        <v>0</v>
      </c>
      <c r="BX161" s="162" t="s">
        <v>186</v>
      </c>
      <c r="BZ161" s="203">
        <f>BX159+BZ159+CB159</f>
        <v>0</v>
      </c>
    </row>
    <row r="162" spans="3:82" x14ac:dyDescent="0.2">
      <c r="AI162" s="203"/>
    </row>
    <row r="163" spans="3:82" x14ac:dyDescent="0.2">
      <c r="AR163" s="162" t="s">
        <v>198</v>
      </c>
    </row>
    <row r="164" spans="3:82" ht="41.25" customHeight="1" x14ac:dyDescent="0.2">
      <c r="AQ164" s="162" t="s">
        <v>199</v>
      </c>
      <c r="AS164" s="203">
        <f>AK160+AS160</f>
        <v>76176.467187499991</v>
      </c>
    </row>
    <row r="165" spans="3:82" ht="12.75" customHeight="1" x14ac:dyDescent="0.2">
      <c r="AQ165" s="162" t="s">
        <v>200</v>
      </c>
      <c r="AS165" s="203">
        <f>'Krok 2- Tabuľky na skopírovanie'!C10+'Krok 2- Tabuľky na skopírovanie'!E10</f>
        <v>76176.467187499991</v>
      </c>
    </row>
    <row r="166" spans="3:82" s="152" customFormat="1" ht="23.25" customHeight="1" x14ac:dyDescent="0.2">
      <c r="C166" s="150"/>
      <c r="D166" s="150"/>
      <c r="E166" s="150"/>
      <c r="F166" s="151"/>
      <c r="G166" s="151"/>
      <c r="H166" s="150"/>
      <c r="I166" s="150"/>
      <c r="J166" s="160"/>
      <c r="K166" s="150"/>
      <c r="L166" s="160"/>
      <c r="M166" s="151"/>
      <c r="N166" s="150"/>
      <c r="O166" s="150"/>
      <c r="S166" s="150"/>
      <c r="T166" s="150"/>
      <c r="W166" s="204"/>
      <c r="X166" s="204"/>
      <c r="Y166" s="204"/>
      <c r="Z166" s="204"/>
      <c r="AA166" s="204"/>
      <c r="AB166" s="204"/>
      <c r="AC166" s="204"/>
      <c r="AD166" s="204"/>
      <c r="AE166" s="204"/>
      <c r="AF166" s="204"/>
      <c r="AG166" s="204"/>
      <c r="AH166" s="204"/>
      <c r="AI166" s="204"/>
      <c r="AJ166" s="204"/>
      <c r="AK166" s="204"/>
      <c r="AL166" s="204"/>
      <c r="AM166" s="204"/>
      <c r="AN166" s="204"/>
      <c r="AO166" s="204"/>
      <c r="AP166" s="204"/>
      <c r="AQ166" s="204" t="s">
        <v>201</v>
      </c>
      <c r="AR166" s="204"/>
      <c r="AS166" s="205">
        <f>AS165-AS164</f>
        <v>0</v>
      </c>
      <c r="AT166" s="204"/>
      <c r="AU166" s="204"/>
      <c r="AV166" s="204"/>
      <c r="AW166" s="204"/>
      <c r="AX166" s="204"/>
      <c r="AY166" s="204"/>
      <c r="AZ166" s="204"/>
      <c r="BA166" s="204"/>
      <c r="BB166" s="204"/>
      <c r="BC166" s="204"/>
      <c r="BD166" s="204"/>
      <c r="BE166" s="204"/>
      <c r="BF166" s="204"/>
      <c r="BG166" s="204"/>
      <c r="BH166" s="204"/>
      <c r="BI166" s="204"/>
      <c r="BJ166" s="204"/>
      <c r="BK166" s="204"/>
      <c r="BL166" s="206"/>
      <c r="BM166" s="204"/>
      <c r="BN166" s="204"/>
      <c r="BO166" s="204"/>
      <c r="BP166" s="204"/>
      <c r="BQ166" s="204"/>
      <c r="BR166" s="204"/>
      <c r="BS166" s="204"/>
      <c r="BT166" s="204"/>
      <c r="BU166" s="204"/>
      <c r="BV166" s="204"/>
      <c r="BW166" s="204"/>
      <c r="BX166" s="204"/>
      <c r="BY166" s="204"/>
      <c r="BZ166" s="204"/>
      <c r="CA166" s="204"/>
      <c r="CB166" s="204"/>
      <c r="CC166" s="204"/>
      <c r="CD166" s="204"/>
    </row>
    <row r="167" spans="3:82" ht="12.75" customHeight="1" x14ac:dyDescent="0.2"/>
    <row r="168" spans="3:82" ht="12.75" customHeight="1" x14ac:dyDescent="0.2"/>
    <row r="169" spans="3:82" ht="12.75" customHeight="1" x14ac:dyDescent="0.2"/>
    <row r="170" spans="3:82" ht="12.75" customHeight="1" x14ac:dyDescent="0.2"/>
    <row r="171" spans="3:82" ht="12.75" customHeight="1" x14ac:dyDescent="0.2"/>
    <row r="172" spans="3:82" ht="12.75" customHeight="1" x14ac:dyDescent="0.2"/>
    <row r="174" spans="3:82" ht="12.75" customHeight="1" x14ac:dyDescent="0.2"/>
    <row r="175" spans="3:82" ht="12.75" customHeight="1" x14ac:dyDescent="0.2"/>
  </sheetData>
  <sheetProtection algorithmName="SHA-512" hashValue="GRle9JayISWWptXDRObyPpivP0EdjBrF9JYTRVDGEBWcFuU58a0OjOFUSe9UE9esSTPwcKITmeDICeDzsW+ejQ==" saltValue="HEjRGI7hA2dt9+n/mzBWmA==" spinCount="100000" sheet="1" objects="1" scenarios="1"/>
  <mergeCells count="4005">
    <mergeCell ref="CA141:CA143"/>
    <mergeCell ref="CB141:CB143"/>
    <mergeCell ref="CA144:CA146"/>
    <mergeCell ref="CB144:CB146"/>
    <mergeCell ref="CA147:CA149"/>
    <mergeCell ref="CB147:CB149"/>
    <mergeCell ref="CA150:CA152"/>
    <mergeCell ref="CB150:CB152"/>
    <mergeCell ref="CA153:CA155"/>
    <mergeCell ref="CB153:CB155"/>
    <mergeCell ref="CA156:CA158"/>
    <mergeCell ref="CB156:CB158"/>
    <mergeCell ref="BU6:CB6"/>
    <mergeCell ref="CA114:CA116"/>
    <mergeCell ref="CB114:CB116"/>
    <mergeCell ref="CA117:CA119"/>
    <mergeCell ref="CB117:CB119"/>
    <mergeCell ref="CA120:CA122"/>
    <mergeCell ref="CB120:CB122"/>
    <mergeCell ref="CA123:CA125"/>
    <mergeCell ref="CB123:CB125"/>
    <mergeCell ref="CA126:CA128"/>
    <mergeCell ref="CB126:CB128"/>
    <mergeCell ref="CA129:CA131"/>
    <mergeCell ref="CB129:CB131"/>
    <mergeCell ref="CA132:CA134"/>
    <mergeCell ref="CB132:CB134"/>
    <mergeCell ref="CA135:CA137"/>
    <mergeCell ref="CB135:CB137"/>
    <mergeCell ref="CA138:CA140"/>
    <mergeCell ref="CA84:CA86"/>
    <mergeCell ref="CB84:CB86"/>
    <mergeCell ref="CB87:CB89"/>
    <mergeCell ref="CA90:CA92"/>
    <mergeCell ref="CB90:CB92"/>
    <mergeCell ref="CA93:CA95"/>
    <mergeCell ref="CB93:CB95"/>
    <mergeCell ref="CA96:CA98"/>
    <mergeCell ref="CB96:CB98"/>
    <mergeCell ref="CA99:CA101"/>
    <mergeCell ref="CB99:CB101"/>
    <mergeCell ref="CA102:CA104"/>
    <mergeCell ref="CB102:CB104"/>
    <mergeCell ref="CA105:CA107"/>
    <mergeCell ref="CB105:CB107"/>
    <mergeCell ref="CA108:CA110"/>
    <mergeCell ref="CB108:CB110"/>
    <mergeCell ref="CB138:CB140"/>
    <mergeCell ref="CA87:CA89"/>
    <mergeCell ref="CA111:CA113"/>
    <mergeCell ref="CB111:CB113"/>
    <mergeCell ref="CA57:CA59"/>
    <mergeCell ref="CB57:CB59"/>
    <mergeCell ref="CA60:CA62"/>
    <mergeCell ref="CB60:CB62"/>
    <mergeCell ref="CA63:CA65"/>
    <mergeCell ref="CB63:CB65"/>
    <mergeCell ref="CA66:CA68"/>
    <mergeCell ref="CB66:CB68"/>
    <mergeCell ref="CA69:CA71"/>
    <mergeCell ref="CB69:CB71"/>
    <mergeCell ref="CA72:CA74"/>
    <mergeCell ref="CB72:CB74"/>
    <mergeCell ref="CA75:CA77"/>
    <mergeCell ref="CB75:CB77"/>
    <mergeCell ref="CA78:CA80"/>
    <mergeCell ref="CB78:CB80"/>
    <mergeCell ref="CA81:CA83"/>
    <mergeCell ref="CB81:CB83"/>
    <mergeCell ref="CA30:CA32"/>
    <mergeCell ref="CB30:CB32"/>
    <mergeCell ref="CA33:CA35"/>
    <mergeCell ref="CB33:CB35"/>
    <mergeCell ref="CA36:CA38"/>
    <mergeCell ref="CB36:CB38"/>
    <mergeCell ref="CA39:CA41"/>
    <mergeCell ref="CB39:CB41"/>
    <mergeCell ref="CA42:CA44"/>
    <mergeCell ref="CB42:CB44"/>
    <mergeCell ref="CA45:CA47"/>
    <mergeCell ref="CB45:CB47"/>
    <mergeCell ref="CA48:CA50"/>
    <mergeCell ref="CB48:CB50"/>
    <mergeCell ref="CA51:CA53"/>
    <mergeCell ref="CB51:CB53"/>
    <mergeCell ref="CA54:CA56"/>
    <mergeCell ref="CB54:CB56"/>
    <mergeCell ref="BM7:BN7"/>
    <mergeCell ref="BO7:BP7"/>
    <mergeCell ref="BQ7:BR7"/>
    <mergeCell ref="BE27:BE29"/>
    <mergeCell ref="BD27:BD29"/>
    <mergeCell ref="CA7:CB7"/>
    <mergeCell ref="CA9:CA11"/>
    <mergeCell ref="CB9:CB11"/>
    <mergeCell ref="CA12:CA14"/>
    <mergeCell ref="CB12:CB14"/>
    <mergeCell ref="CA15:CA17"/>
    <mergeCell ref="CB15:CB17"/>
    <mergeCell ref="CA18:CA20"/>
    <mergeCell ref="CB18:CB20"/>
    <mergeCell ref="CA21:CA23"/>
    <mergeCell ref="CB21:CB23"/>
    <mergeCell ref="CA24:CA26"/>
    <mergeCell ref="CB24:CB26"/>
    <mergeCell ref="CA27:CA29"/>
    <mergeCell ref="CB27:CB29"/>
    <mergeCell ref="BY15:BY17"/>
    <mergeCell ref="BY7:BZ7"/>
    <mergeCell ref="BY9:BY11"/>
    <mergeCell ref="BZ9:BZ11"/>
    <mergeCell ref="BY12:BY14"/>
    <mergeCell ref="BZ12:BZ14"/>
    <mergeCell ref="BU27:BU29"/>
    <mergeCell ref="BV27:BV29"/>
    <mergeCell ref="BW27:BW29"/>
    <mergeCell ref="BX27:BX29"/>
    <mergeCell ref="BU18:BU20"/>
    <mergeCell ref="BV18:BV20"/>
    <mergeCell ref="BJ147:BJ149"/>
    <mergeCell ref="BK147:BK149"/>
    <mergeCell ref="BJ150:BJ152"/>
    <mergeCell ref="BK150:BK152"/>
    <mergeCell ref="BJ153:BJ155"/>
    <mergeCell ref="BK153:BK155"/>
    <mergeCell ref="BJ156:BJ158"/>
    <mergeCell ref="BK156:BK158"/>
    <mergeCell ref="BD6:BK6"/>
    <mergeCell ref="BS7:BT7"/>
    <mergeCell ref="BS9:BS11"/>
    <mergeCell ref="BT9:BT11"/>
    <mergeCell ref="BS12:BS14"/>
    <mergeCell ref="BT12:BT14"/>
    <mergeCell ref="BS15:BS17"/>
    <mergeCell ref="BT15:BT17"/>
    <mergeCell ref="BS18:BS20"/>
    <mergeCell ref="BT18:BT20"/>
    <mergeCell ref="BS21:BS23"/>
    <mergeCell ref="BT21:BT23"/>
    <mergeCell ref="BS24:BS26"/>
    <mergeCell ref="BT24:BT26"/>
    <mergeCell ref="BS27:BS29"/>
    <mergeCell ref="BT27:BT29"/>
    <mergeCell ref="BS30:BS32"/>
    <mergeCell ref="BT30:BT32"/>
    <mergeCell ref="BM6:BT6"/>
    <mergeCell ref="BR27:BR29"/>
    <mergeCell ref="BI18:BI20"/>
    <mergeCell ref="BM18:BM20"/>
    <mergeCell ref="BN18:BN20"/>
    <mergeCell ref="BO18:BO20"/>
    <mergeCell ref="BJ120:BJ122"/>
    <mergeCell ref="BK120:BK122"/>
    <mergeCell ref="BJ123:BJ125"/>
    <mergeCell ref="BK123:BK125"/>
    <mergeCell ref="BJ126:BJ128"/>
    <mergeCell ref="BK126:BK128"/>
    <mergeCell ref="BJ129:BJ131"/>
    <mergeCell ref="BK129:BK131"/>
    <mergeCell ref="BJ132:BJ134"/>
    <mergeCell ref="BK132:BK134"/>
    <mergeCell ref="BJ135:BJ137"/>
    <mergeCell ref="BK135:BK137"/>
    <mergeCell ref="BJ138:BJ140"/>
    <mergeCell ref="BK138:BK140"/>
    <mergeCell ref="BJ141:BJ143"/>
    <mergeCell ref="BK141:BK143"/>
    <mergeCell ref="BJ144:BJ146"/>
    <mergeCell ref="BK144:BK146"/>
    <mergeCell ref="BJ93:BJ95"/>
    <mergeCell ref="BK93:BK95"/>
    <mergeCell ref="BJ96:BJ98"/>
    <mergeCell ref="BK96:BK98"/>
    <mergeCell ref="BJ99:BJ101"/>
    <mergeCell ref="BK99:BK101"/>
    <mergeCell ref="BJ102:BJ104"/>
    <mergeCell ref="BK102:BK104"/>
    <mergeCell ref="BJ105:BJ107"/>
    <mergeCell ref="BK105:BK107"/>
    <mergeCell ref="BJ108:BJ110"/>
    <mergeCell ref="BK108:BK110"/>
    <mergeCell ref="BJ111:BJ113"/>
    <mergeCell ref="BK111:BK113"/>
    <mergeCell ref="BJ114:BJ116"/>
    <mergeCell ref="BK114:BK116"/>
    <mergeCell ref="BJ117:BJ119"/>
    <mergeCell ref="BK117:BK119"/>
    <mergeCell ref="BJ66:BJ68"/>
    <mergeCell ref="BK66:BK68"/>
    <mergeCell ref="BJ69:BJ71"/>
    <mergeCell ref="BK69:BK71"/>
    <mergeCell ref="BJ72:BJ74"/>
    <mergeCell ref="BK72:BK74"/>
    <mergeCell ref="BJ75:BJ77"/>
    <mergeCell ref="BK75:BK77"/>
    <mergeCell ref="BJ78:BJ80"/>
    <mergeCell ref="BK78:BK80"/>
    <mergeCell ref="BJ81:BJ83"/>
    <mergeCell ref="BK81:BK83"/>
    <mergeCell ref="BJ84:BJ86"/>
    <mergeCell ref="BK84:BK86"/>
    <mergeCell ref="BJ87:BJ89"/>
    <mergeCell ref="BK87:BK89"/>
    <mergeCell ref="BJ90:BJ92"/>
    <mergeCell ref="BK90:BK92"/>
    <mergeCell ref="BK39:BK41"/>
    <mergeCell ref="BJ42:BJ44"/>
    <mergeCell ref="BK42:BK44"/>
    <mergeCell ref="BJ45:BJ47"/>
    <mergeCell ref="BK45:BK47"/>
    <mergeCell ref="BJ48:BJ50"/>
    <mergeCell ref="BK48:BK50"/>
    <mergeCell ref="BJ51:BJ53"/>
    <mergeCell ref="BK51:BK53"/>
    <mergeCell ref="BJ54:BJ56"/>
    <mergeCell ref="BK54:BK56"/>
    <mergeCell ref="BJ57:BJ59"/>
    <mergeCell ref="BK57:BK59"/>
    <mergeCell ref="BJ60:BJ62"/>
    <mergeCell ref="BK60:BK62"/>
    <mergeCell ref="BJ63:BJ65"/>
    <mergeCell ref="BK63:BK65"/>
    <mergeCell ref="BC141:BC143"/>
    <mergeCell ref="BB144:BB146"/>
    <mergeCell ref="BC144:BC146"/>
    <mergeCell ref="BB147:BB149"/>
    <mergeCell ref="BC147:BC149"/>
    <mergeCell ref="BB150:BB152"/>
    <mergeCell ref="BC150:BC152"/>
    <mergeCell ref="BB156:BB158"/>
    <mergeCell ref="BC156:BC158"/>
    <mergeCell ref="AV6:BC6"/>
    <mergeCell ref="BJ7:BK7"/>
    <mergeCell ref="BJ9:BJ11"/>
    <mergeCell ref="BK9:BK11"/>
    <mergeCell ref="BJ12:BJ14"/>
    <mergeCell ref="BK12:BK14"/>
    <mergeCell ref="BJ15:BJ17"/>
    <mergeCell ref="BK15:BK17"/>
    <mergeCell ref="BJ18:BJ20"/>
    <mergeCell ref="BK18:BK20"/>
    <mergeCell ref="BJ21:BJ23"/>
    <mergeCell ref="BK21:BK23"/>
    <mergeCell ref="BJ24:BJ26"/>
    <mergeCell ref="BK24:BK26"/>
    <mergeCell ref="BJ27:BJ29"/>
    <mergeCell ref="BK27:BK29"/>
    <mergeCell ref="BJ30:BJ32"/>
    <mergeCell ref="BK30:BK32"/>
    <mergeCell ref="BJ33:BJ35"/>
    <mergeCell ref="BK33:BK35"/>
    <mergeCell ref="BJ36:BJ38"/>
    <mergeCell ref="BK36:BK38"/>
    <mergeCell ref="BJ39:BJ41"/>
    <mergeCell ref="BC105:BC107"/>
    <mergeCell ref="BB108:BB110"/>
    <mergeCell ref="BC108:BC110"/>
    <mergeCell ref="BB111:BB113"/>
    <mergeCell ref="BC111:BC113"/>
    <mergeCell ref="BB114:BB116"/>
    <mergeCell ref="BC114:BC116"/>
    <mergeCell ref="BB117:BB119"/>
    <mergeCell ref="BC117:BC119"/>
    <mergeCell ref="BB120:BB122"/>
    <mergeCell ref="BC120:BC122"/>
    <mergeCell ref="BB126:BB128"/>
    <mergeCell ref="BC126:BC128"/>
    <mergeCell ref="BB129:BB131"/>
    <mergeCell ref="BC129:BC131"/>
    <mergeCell ref="BB132:BB134"/>
    <mergeCell ref="BC132:BC134"/>
    <mergeCell ref="AN6:AU6"/>
    <mergeCell ref="BB7:BC7"/>
    <mergeCell ref="BB9:BB11"/>
    <mergeCell ref="BC9:BC11"/>
    <mergeCell ref="BB12:BB14"/>
    <mergeCell ref="BC12:BC14"/>
    <mergeCell ref="BB15:BB17"/>
    <mergeCell ref="BC15:BC17"/>
    <mergeCell ref="BB18:BB20"/>
    <mergeCell ref="BC18:BC20"/>
    <mergeCell ref="BB21:BB23"/>
    <mergeCell ref="BC21:BC23"/>
    <mergeCell ref="BB24:BB26"/>
    <mergeCell ref="BC24:BC26"/>
    <mergeCell ref="BB27:BB29"/>
    <mergeCell ref="BC27:BC29"/>
    <mergeCell ref="BB30:BB32"/>
    <mergeCell ref="BC30:BC32"/>
    <mergeCell ref="AU21:AU23"/>
    <mergeCell ref="AT21:AT23"/>
    <mergeCell ref="AU18:AU20"/>
    <mergeCell ref="AT18:AT20"/>
    <mergeCell ref="AU15:AU17"/>
    <mergeCell ref="AT15:AT17"/>
    <mergeCell ref="AU12:AU14"/>
    <mergeCell ref="AT12:AT14"/>
    <mergeCell ref="AU9:AU11"/>
    <mergeCell ref="AT9:AT11"/>
    <mergeCell ref="AT7:AU7"/>
    <mergeCell ref="AV24:AV26"/>
    <mergeCell ref="AV27:AV29"/>
    <mergeCell ref="AV30:AV32"/>
    <mergeCell ref="AT144:AT146"/>
    <mergeCell ref="AU144:AU146"/>
    <mergeCell ref="AT147:AT149"/>
    <mergeCell ref="AU147:AU149"/>
    <mergeCell ref="AT150:AT152"/>
    <mergeCell ref="AU150:AU152"/>
    <mergeCell ref="AT153:AT155"/>
    <mergeCell ref="AU153:AU155"/>
    <mergeCell ref="AT156:AT158"/>
    <mergeCell ref="AU156:AU158"/>
    <mergeCell ref="AU33:AU35"/>
    <mergeCell ref="AT33:AT35"/>
    <mergeCell ref="AU30:AU32"/>
    <mergeCell ref="AT30:AT32"/>
    <mergeCell ref="AU27:AU29"/>
    <mergeCell ref="AT27:AT29"/>
    <mergeCell ref="AU24:AU26"/>
    <mergeCell ref="AT24:AT26"/>
    <mergeCell ref="AT141:AT143"/>
    <mergeCell ref="AU141:AU143"/>
    <mergeCell ref="AU111:AU113"/>
    <mergeCell ref="AT114:AT116"/>
    <mergeCell ref="AU114:AU116"/>
    <mergeCell ref="AT63:AT65"/>
    <mergeCell ref="AU63:AU65"/>
    <mergeCell ref="AT66:AT68"/>
    <mergeCell ref="AU66:AU68"/>
    <mergeCell ref="AT69:AT71"/>
    <mergeCell ref="AU69:AU71"/>
    <mergeCell ref="AT72:AT74"/>
    <mergeCell ref="AU72:AU74"/>
    <mergeCell ref="AT75:AT77"/>
    <mergeCell ref="AF6:AM6"/>
    <mergeCell ref="AT117:AT119"/>
    <mergeCell ref="AU117:AU119"/>
    <mergeCell ref="AT120:AT122"/>
    <mergeCell ref="AU120:AU122"/>
    <mergeCell ref="AT123:AT125"/>
    <mergeCell ref="AU123:AU125"/>
    <mergeCell ref="AT126:AT128"/>
    <mergeCell ref="AU126:AU128"/>
    <mergeCell ref="AT129:AT131"/>
    <mergeCell ref="AU129:AU131"/>
    <mergeCell ref="AT132:AT134"/>
    <mergeCell ref="AU132:AU134"/>
    <mergeCell ref="AT135:AT137"/>
    <mergeCell ref="AU135:AU137"/>
    <mergeCell ref="AT138:AT140"/>
    <mergeCell ref="AU138:AU140"/>
    <mergeCell ref="AT90:AT92"/>
    <mergeCell ref="AU90:AU92"/>
    <mergeCell ref="AT93:AT95"/>
    <mergeCell ref="AU93:AU95"/>
    <mergeCell ref="AT96:AT98"/>
    <mergeCell ref="AU96:AU98"/>
    <mergeCell ref="AT99:AT101"/>
    <mergeCell ref="AU99:AU101"/>
    <mergeCell ref="AT102:AT104"/>
    <mergeCell ref="AU102:AU104"/>
    <mergeCell ref="AT105:AT107"/>
    <mergeCell ref="AU105:AU107"/>
    <mergeCell ref="AT108:AT110"/>
    <mergeCell ref="AU108:AU110"/>
    <mergeCell ref="AT111:AT113"/>
    <mergeCell ref="AU75:AU77"/>
    <mergeCell ref="AT78:AT80"/>
    <mergeCell ref="AU78:AU80"/>
    <mergeCell ref="AT81:AT83"/>
    <mergeCell ref="AU81:AU83"/>
    <mergeCell ref="AT84:AT86"/>
    <mergeCell ref="AU84:AU86"/>
    <mergeCell ref="AT87:AT89"/>
    <mergeCell ref="AU87:AU89"/>
    <mergeCell ref="AT36:AT38"/>
    <mergeCell ref="AU36:AU38"/>
    <mergeCell ref="AT39:AT41"/>
    <mergeCell ref="AU39:AU41"/>
    <mergeCell ref="AT42:AT44"/>
    <mergeCell ref="AU42:AU44"/>
    <mergeCell ref="AT45:AT47"/>
    <mergeCell ref="AU45:AU47"/>
    <mergeCell ref="AT48:AT50"/>
    <mergeCell ref="AU48:AU50"/>
    <mergeCell ref="AT51:AT53"/>
    <mergeCell ref="AU51:AU53"/>
    <mergeCell ref="AT54:AT56"/>
    <mergeCell ref="AU54:AU56"/>
    <mergeCell ref="AT57:AT59"/>
    <mergeCell ref="AU57:AU59"/>
    <mergeCell ref="AT60:AT62"/>
    <mergeCell ref="AU60:AU62"/>
    <mergeCell ref="AL111:AL113"/>
    <mergeCell ref="AM111:AM113"/>
    <mergeCell ref="AL141:AL143"/>
    <mergeCell ref="AM141:AM143"/>
    <mergeCell ref="AL144:AL146"/>
    <mergeCell ref="AM144:AM146"/>
    <mergeCell ref="AL147:AL149"/>
    <mergeCell ref="AM147:AM149"/>
    <mergeCell ref="AL150:AL152"/>
    <mergeCell ref="AM150:AM152"/>
    <mergeCell ref="AL153:AL155"/>
    <mergeCell ref="AM153:AM155"/>
    <mergeCell ref="AL156:AL158"/>
    <mergeCell ref="AM156:AM158"/>
    <mergeCell ref="AL114:AL116"/>
    <mergeCell ref="AM114:AM116"/>
    <mergeCell ref="AL117:AL119"/>
    <mergeCell ref="AM117:AM119"/>
    <mergeCell ref="AL120:AL122"/>
    <mergeCell ref="AM120:AM122"/>
    <mergeCell ref="AL123:AL125"/>
    <mergeCell ref="AM123:AM125"/>
    <mergeCell ref="AL126:AL128"/>
    <mergeCell ref="AM126:AM128"/>
    <mergeCell ref="AL129:AL131"/>
    <mergeCell ref="AM129:AM131"/>
    <mergeCell ref="AL132:AL134"/>
    <mergeCell ref="AM132:AM134"/>
    <mergeCell ref="AL135:AL137"/>
    <mergeCell ref="AM135:AM137"/>
    <mergeCell ref="AL138:AL140"/>
    <mergeCell ref="AM138:AM140"/>
    <mergeCell ref="AM84:AM86"/>
    <mergeCell ref="AL87:AL89"/>
    <mergeCell ref="AM87:AM89"/>
    <mergeCell ref="AL90:AL92"/>
    <mergeCell ref="AM90:AM92"/>
    <mergeCell ref="AL93:AL95"/>
    <mergeCell ref="AM93:AM95"/>
    <mergeCell ref="AL96:AL98"/>
    <mergeCell ref="AM96:AM98"/>
    <mergeCell ref="AL99:AL101"/>
    <mergeCell ref="AM99:AM101"/>
    <mergeCell ref="AL102:AL104"/>
    <mergeCell ref="AM102:AM104"/>
    <mergeCell ref="AL105:AL107"/>
    <mergeCell ref="AM105:AM107"/>
    <mergeCell ref="AL108:AL110"/>
    <mergeCell ref="AM108:AM110"/>
    <mergeCell ref="AL54:AL56"/>
    <mergeCell ref="AM54:AM56"/>
    <mergeCell ref="AL57:AL59"/>
    <mergeCell ref="AM57:AM59"/>
    <mergeCell ref="AL60:AL62"/>
    <mergeCell ref="AM60:AM62"/>
    <mergeCell ref="AL63:AL65"/>
    <mergeCell ref="AM63:AM65"/>
    <mergeCell ref="AL66:AL68"/>
    <mergeCell ref="AM66:AM68"/>
    <mergeCell ref="AL69:AL71"/>
    <mergeCell ref="AM69:AM71"/>
    <mergeCell ref="AL72:AL74"/>
    <mergeCell ref="AM72:AM74"/>
    <mergeCell ref="AL75:AL77"/>
    <mergeCell ref="AM75:AM77"/>
    <mergeCell ref="AL78:AL80"/>
    <mergeCell ref="AM78:AM80"/>
    <mergeCell ref="AL7:AM7"/>
    <mergeCell ref="AL9:AL11"/>
    <mergeCell ref="AM9:AM11"/>
    <mergeCell ref="AL12:AL14"/>
    <mergeCell ref="AM12:AM14"/>
    <mergeCell ref="AL15:AL17"/>
    <mergeCell ref="AM15:AM17"/>
    <mergeCell ref="AL18:AL20"/>
    <mergeCell ref="AM18:AM20"/>
    <mergeCell ref="AL21:AL23"/>
    <mergeCell ref="AM21:AM23"/>
    <mergeCell ref="AL24:AL26"/>
    <mergeCell ref="AM24:AM26"/>
    <mergeCell ref="AL27:AL29"/>
    <mergeCell ref="AM27:AM29"/>
    <mergeCell ref="AL30:AL32"/>
    <mergeCell ref="AM30:AM32"/>
    <mergeCell ref="AV129:AV131"/>
    <mergeCell ref="AV132:AV134"/>
    <mergeCell ref="AV135:AV137"/>
    <mergeCell ref="AV138:AV140"/>
    <mergeCell ref="AV141:AV143"/>
    <mergeCell ref="AV144:AV146"/>
    <mergeCell ref="AV147:AV149"/>
    <mergeCell ref="AV150:AV152"/>
    <mergeCell ref="AV153:AV155"/>
    <mergeCell ref="AV156:AV158"/>
    <mergeCell ref="AV75:AV77"/>
    <mergeCell ref="AV78:AV80"/>
    <mergeCell ref="AV81:AV83"/>
    <mergeCell ref="AV84:AV86"/>
    <mergeCell ref="AV87:AV89"/>
    <mergeCell ref="AV90:AV92"/>
    <mergeCell ref="AV93:AV95"/>
    <mergeCell ref="AV96:AV98"/>
    <mergeCell ref="AV99:AV101"/>
    <mergeCell ref="AV102:AV104"/>
    <mergeCell ref="AV105:AV107"/>
    <mergeCell ref="AV108:AV110"/>
    <mergeCell ref="AV111:AV113"/>
    <mergeCell ref="AV114:AV116"/>
    <mergeCell ref="AV117:AV119"/>
    <mergeCell ref="AV120:AV122"/>
    <mergeCell ref="AV123:AV125"/>
    <mergeCell ref="AV33:AV35"/>
    <mergeCell ref="AV36:AV38"/>
    <mergeCell ref="AV39:AV41"/>
    <mergeCell ref="AV42:AV44"/>
    <mergeCell ref="AV45:AV47"/>
    <mergeCell ref="AV48:AV50"/>
    <mergeCell ref="AV51:AV53"/>
    <mergeCell ref="AV54:AV56"/>
    <mergeCell ref="AV57:AV59"/>
    <mergeCell ref="AV60:AV62"/>
    <mergeCell ref="AV63:AV65"/>
    <mergeCell ref="AV66:AV68"/>
    <mergeCell ref="AV69:AV71"/>
    <mergeCell ref="AV72:AV74"/>
    <mergeCell ref="X6:AA6"/>
    <mergeCell ref="CD111:CD113"/>
    <mergeCell ref="CD114:CD116"/>
    <mergeCell ref="BL114:BL116"/>
    <mergeCell ref="BL7:BL8"/>
    <mergeCell ref="BL12:BL14"/>
    <mergeCell ref="BL15:BL17"/>
    <mergeCell ref="BL18:BL20"/>
    <mergeCell ref="BL21:BL23"/>
    <mergeCell ref="BL24:BL26"/>
    <mergeCell ref="BL27:BL29"/>
    <mergeCell ref="BL30:BL32"/>
    <mergeCell ref="BL33:BL35"/>
    <mergeCell ref="BL36:BL38"/>
    <mergeCell ref="BL39:BL41"/>
    <mergeCell ref="BL42:BL44"/>
    <mergeCell ref="AV12:AV14"/>
    <mergeCell ref="AV15:AV17"/>
    <mergeCell ref="AV18:AV20"/>
    <mergeCell ref="AV21:AV23"/>
    <mergeCell ref="Y102:Y104"/>
    <mergeCell ref="CC153:CC155"/>
    <mergeCell ref="CC156:CC158"/>
    <mergeCell ref="CC7:CD7"/>
    <mergeCell ref="CC15:CC17"/>
    <mergeCell ref="CC18:CC20"/>
    <mergeCell ref="CC21:CC23"/>
    <mergeCell ref="CC24:CC26"/>
    <mergeCell ref="CC27:CC29"/>
    <mergeCell ref="CC30:CC32"/>
    <mergeCell ref="CC33:CC35"/>
    <mergeCell ref="CC36:CC38"/>
    <mergeCell ref="CC39:CC41"/>
    <mergeCell ref="CC42:CC44"/>
    <mergeCell ref="CC45:CC47"/>
    <mergeCell ref="CC48:CC50"/>
    <mergeCell ref="CC51:CC53"/>
    <mergeCell ref="CC54:CC56"/>
    <mergeCell ref="CC57:CC59"/>
    <mergeCell ref="CC60:CC62"/>
    <mergeCell ref="CC63:CC65"/>
    <mergeCell ref="CC108:CC110"/>
    <mergeCell ref="CC111:CC113"/>
    <mergeCell ref="CC114:CC116"/>
    <mergeCell ref="CC117:CC119"/>
    <mergeCell ref="CC120:CC122"/>
    <mergeCell ref="CC123:CC125"/>
    <mergeCell ref="CC126:CC128"/>
    <mergeCell ref="CC129:CC131"/>
    <mergeCell ref="CC132:CC134"/>
    <mergeCell ref="CC135:CC137"/>
    <mergeCell ref="CC138:CC140"/>
    <mergeCell ref="CC141:CC143"/>
    <mergeCell ref="CC144:CC146"/>
    <mergeCell ref="CC147:CC149"/>
    <mergeCell ref="CC150:CC152"/>
    <mergeCell ref="CC66:CC68"/>
    <mergeCell ref="CC69:CC71"/>
    <mergeCell ref="CC72:CC74"/>
    <mergeCell ref="CC75:CC77"/>
    <mergeCell ref="CC78:CC80"/>
    <mergeCell ref="CC81:CC83"/>
    <mergeCell ref="CC84:CC86"/>
    <mergeCell ref="CC87:CC89"/>
    <mergeCell ref="CC90:CC92"/>
    <mergeCell ref="CC93:CC95"/>
    <mergeCell ref="CC96:CC98"/>
    <mergeCell ref="CC99:CC101"/>
    <mergeCell ref="CC102:CC104"/>
    <mergeCell ref="CC105:CC107"/>
    <mergeCell ref="CD117:CD119"/>
    <mergeCell ref="CD120:CD122"/>
    <mergeCell ref="CD123:CD125"/>
    <mergeCell ref="CD126:CD128"/>
    <mergeCell ref="CD129:CD131"/>
    <mergeCell ref="CD132:CD134"/>
    <mergeCell ref="CD135:CD137"/>
    <mergeCell ref="CD138:CD140"/>
    <mergeCell ref="CD141:CD143"/>
    <mergeCell ref="CD144:CD146"/>
    <mergeCell ref="CD147:CD149"/>
    <mergeCell ref="CD150:CD152"/>
    <mergeCell ref="CD153:CD155"/>
    <mergeCell ref="CD156:CD158"/>
    <mergeCell ref="CD60:CD62"/>
    <mergeCell ref="CD63:CD65"/>
    <mergeCell ref="CD66:CD68"/>
    <mergeCell ref="CD69:CD71"/>
    <mergeCell ref="CD72:CD74"/>
    <mergeCell ref="CD75:CD77"/>
    <mergeCell ref="CD78:CD80"/>
    <mergeCell ref="CD81:CD83"/>
    <mergeCell ref="CD84:CD86"/>
    <mergeCell ref="CD87:CD89"/>
    <mergeCell ref="CD90:CD92"/>
    <mergeCell ref="CD93:CD95"/>
    <mergeCell ref="CD96:CD98"/>
    <mergeCell ref="CD99:CD101"/>
    <mergeCell ref="CD102:CD104"/>
    <mergeCell ref="CD105:CD107"/>
    <mergeCell ref="CD108:CD110"/>
    <mergeCell ref="CD9:CD11"/>
    <mergeCell ref="CD12:CD14"/>
    <mergeCell ref="CD15:CD17"/>
    <mergeCell ref="CD18:CD20"/>
    <mergeCell ref="CD21:CD23"/>
    <mergeCell ref="CD24:CD26"/>
    <mergeCell ref="CD27:CD29"/>
    <mergeCell ref="CD30:CD32"/>
    <mergeCell ref="CD33:CD35"/>
    <mergeCell ref="CD36:CD38"/>
    <mergeCell ref="CD39:CD41"/>
    <mergeCell ref="CD42:CD44"/>
    <mergeCell ref="CD45:CD47"/>
    <mergeCell ref="CD48:CD50"/>
    <mergeCell ref="CD51:CD53"/>
    <mergeCell ref="CD54:CD56"/>
    <mergeCell ref="CD57:CD59"/>
    <mergeCell ref="BY33:BY35"/>
    <mergeCell ref="BZ33:BZ35"/>
    <mergeCell ref="BY36:BY38"/>
    <mergeCell ref="BZ36:BZ38"/>
    <mergeCell ref="BY39:BY41"/>
    <mergeCell ref="BZ39:BZ41"/>
    <mergeCell ref="BY24:BY26"/>
    <mergeCell ref="BZ24:BZ26"/>
    <mergeCell ref="BY27:BY29"/>
    <mergeCell ref="BZ27:BZ29"/>
    <mergeCell ref="BY30:BY32"/>
    <mergeCell ref="BZ30:BZ32"/>
    <mergeCell ref="BY42:BY44"/>
    <mergeCell ref="BZ42:BZ44"/>
    <mergeCell ref="BY45:BY47"/>
    <mergeCell ref="BZ45:BZ47"/>
    <mergeCell ref="BY48:BY50"/>
    <mergeCell ref="BZ48:BZ50"/>
    <mergeCell ref="BL60:BL62"/>
    <mergeCell ref="BZ132:BZ134"/>
    <mergeCell ref="BY135:BY137"/>
    <mergeCell ref="BZ135:BZ137"/>
    <mergeCell ref="BY150:BY152"/>
    <mergeCell ref="BZ150:BZ152"/>
    <mergeCell ref="BY153:BY155"/>
    <mergeCell ref="BZ153:BZ155"/>
    <mergeCell ref="R114:R116"/>
    <mergeCell ref="R117:R119"/>
    <mergeCell ref="R120:R122"/>
    <mergeCell ref="R123:R125"/>
    <mergeCell ref="R126:R128"/>
    <mergeCell ref="R129:R131"/>
    <mergeCell ref="R132:R134"/>
    <mergeCell ref="R135:R137"/>
    <mergeCell ref="R138:R140"/>
    <mergeCell ref="R141:R143"/>
    <mergeCell ref="R144:R146"/>
    <mergeCell ref="R147:R149"/>
    <mergeCell ref="R150:R152"/>
    <mergeCell ref="R153:R155"/>
    <mergeCell ref="S141:S143"/>
    <mergeCell ref="S144:S146"/>
    <mergeCell ref="S147:S149"/>
    <mergeCell ref="BN147:BN149"/>
    <mergeCell ref="BM150:BM152"/>
    <mergeCell ref="BN150:BN152"/>
    <mergeCell ref="BM153:BM155"/>
    <mergeCell ref="AL84:AL86"/>
    <mergeCell ref="BL147:BL149"/>
    <mergeCell ref="AV126:AV128"/>
    <mergeCell ref="BL45:BL47"/>
    <mergeCell ref="BL78:BL80"/>
    <mergeCell ref="BL81:BL83"/>
    <mergeCell ref="BL84:BL86"/>
    <mergeCell ref="BL87:BL89"/>
    <mergeCell ref="BL90:BL92"/>
    <mergeCell ref="BL93:BL95"/>
    <mergeCell ref="BL96:BL98"/>
    <mergeCell ref="BL99:BL101"/>
    <mergeCell ref="BL102:BL104"/>
    <mergeCell ref="BL105:BL107"/>
    <mergeCell ref="BL108:BL110"/>
    <mergeCell ref="BL111:BL113"/>
    <mergeCell ref="R63:R65"/>
    <mergeCell ref="R66:R68"/>
    <mergeCell ref="R69:R71"/>
    <mergeCell ref="R84:R86"/>
    <mergeCell ref="R87:R89"/>
    <mergeCell ref="R90:R92"/>
    <mergeCell ref="R93:R95"/>
    <mergeCell ref="R96:R98"/>
    <mergeCell ref="Y108:Y110"/>
    <mergeCell ref="Y111:Y113"/>
    <mergeCell ref="BE111:BE113"/>
    <mergeCell ref="BD111:BD113"/>
    <mergeCell ref="BF111:BF113"/>
    <mergeCell ref="BG111:BG113"/>
    <mergeCell ref="BH111:BH113"/>
    <mergeCell ref="BI111:BI113"/>
    <mergeCell ref="BI108:BI110"/>
    <mergeCell ref="AL81:AL83"/>
    <mergeCell ref="AM81:AM83"/>
    <mergeCell ref="BL57:BL59"/>
    <mergeCell ref="BM45:BM47"/>
    <mergeCell ref="BN45:BN47"/>
    <mergeCell ref="BM48:BM50"/>
    <mergeCell ref="BN48:BN50"/>
    <mergeCell ref="R99:R101"/>
    <mergeCell ref="S42:S44"/>
    <mergeCell ref="S45:S47"/>
    <mergeCell ref="S81:S83"/>
    <mergeCell ref="Q129:Q131"/>
    <mergeCell ref="R156:R158"/>
    <mergeCell ref="J42:J44"/>
    <mergeCell ref="J45:J47"/>
    <mergeCell ref="J48:J50"/>
    <mergeCell ref="J51:J53"/>
    <mergeCell ref="J54:J56"/>
    <mergeCell ref="J57:J59"/>
    <mergeCell ref="J114:J116"/>
    <mergeCell ref="J117:J119"/>
    <mergeCell ref="R108:R110"/>
    <mergeCell ref="R111:R113"/>
    <mergeCell ref="P60:P62"/>
    <mergeCell ref="BL117:BL119"/>
    <mergeCell ref="BL120:BL122"/>
    <mergeCell ref="BL123:BL125"/>
    <mergeCell ref="BL126:BL128"/>
    <mergeCell ref="BL129:BL131"/>
    <mergeCell ref="BL132:BL134"/>
    <mergeCell ref="BL135:BL137"/>
    <mergeCell ref="BL69:BL71"/>
    <mergeCell ref="BL72:BL74"/>
    <mergeCell ref="BL75:BL77"/>
    <mergeCell ref="BL150:BL152"/>
    <mergeCell ref="BL153:BL155"/>
    <mergeCell ref="BL156:BL158"/>
    <mergeCell ref="R33:R35"/>
    <mergeCell ref="R36:R38"/>
    <mergeCell ref="R39:R41"/>
    <mergeCell ref="R42:R44"/>
    <mergeCell ref="N57:N59"/>
    <mergeCell ref="S150:S152"/>
    <mergeCell ref="S153:S155"/>
    <mergeCell ref="S156:S158"/>
    <mergeCell ref="N6:V6"/>
    <mergeCell ref="S90:S92"/>
    <mergeCell ref="S93:S95"/>
    <mergeCell ref="S96:S98"/>
    <mergeCell ref="S99:S101"/>
    <mergeCell ref="S102:S104"/>
    <mergeCell ref="S105:S107"/>
    <mergeCell ref="S108:S110"/>
    <mergeCell ref="S111:S113"/>
    <mergeCell ref="S114:S116"/>
    <mergeCell ref="S117:S119"/>
    <mergeCell ref="S120:S122"/>
    <mergeCell ref="S123:S125"/>
    <mergeCell ref="S126:S128"/>
    <mergeCell ref="S129:S131"/>
    <mergeCell ref="S132:S134"/>
    <mergeCell ref="S135:S137"/>
    <mergeCell ref="BL48:BL50"/>
    <mergeCell ref="BL51:BL53"/>
    <mergeCell ref="BL54:BL56"/>
    <mergeCell ref="N54:N56"/>
    <mergeCell ref="N63:N65"/>
    <mergeCell ref="N66:N68"/>
    <mergeCell ref="S48:S50"/>
    <mergeCell ref="S51:S53"/>
    <mergeCell ref="S54:S56"/>
    <mergeCell ref="S57:S59"/>
    <mergeCell ref="S60:S62"/>
    <mergeCell ref="S63:S65"/>
    <mergeCell ref="S66:S68"/>
    <mergeCell ref="S69:S71"/>
    <mergeCell ref="S72:S74"/>
    <mergeCell ref="S75:S77"/>
    <mergeCell ref="S78:S80"/>
    <mergeCell ref="R60:R62"/>
    <mergeCell ref="P66:P68"/>
    <mergeCell ref="P69:P71"/>
    <mergeCell ref="P72:P74"/>
    <mergeCell ref="P75:P77"/>
    <mergeCell ref="R72:R74"/>
    <mergeCell ref="R75:R77"/>
    <mergeCell ref="R78:R80"/>
    <mergeCell ref="N60:N62"/>
    <mergeCell ref="O66:O68"/>
    <mergeCell ref="O69:O71"/>
    <mergeCell ref="O72:O74"/>
    <mergeCell ref="S84:S86"/>
    <mergeCell ref="S87:S89"/>
    <mergeCell ref="O102:O104"/>
    <mergeCell ref="O138:O140"/>
    <mergeCell ref="P42:P44"/>
    <mergeCell ref="P45:P47"/>
    <mergeCell ref="P48:P50"/>
    <mergeCell ref="P51:P53"/>
    <mergeCell ref="P54:P56"/>
    <mergeCell ref="P57:P59"/>
    <mergeCell ref="H15:H17"/>
    <mergeCell ref="H18:H20"/>
    <mergeCell ref="H21:H23"/>
    <mergeCell ref="H39:H41"/>
    <mergeCell ref="H42:H44"/>
    <mergeCell ref="H45:H47"/>
    <mergeCell ref="H48:H50"/>
    <mergeCell ref="H51:H53"/>
    <mergeCell ref="H54:H56"/>
    <mergeCell ref="H57:H59"/>
    <mergeCell ref="H60:H62"/>
    <mergeCell ref="M51:M53"/>
    <mergeCell ref="M54:M56"/>
    <mergeCell ref="M57:M59"/>
    <mergeCell ref="M60:M62"/>
    <mergeCell ref="L51:L53"/>
    <mergeCell ref="L54:L56"/>
    <mergeCell ref="P63:P65"/>
    <mergeCell ref="J66:J68"/>
    <mergeCell ref="J90:J92"/>
    <mergeCell ref="Q126:Q128"/>
    <mergeCell ref="S138:S140"/>
    <mergeCell ref="Q153:Q155"/>
    <mergeCell ref="Q156:Q158"/>
    <mergeCell ref="L48:L50"/>
    <mergeCell ref="M9:M11"/>
    <mergeCell ref="M12:M14"/>
    <mergeCell ref="M15:M17"/>
    <mergeCell ref="M18:M20"/>
    <mergeCell ref="M21:M23"/>
    <mergeCell ref="M24:M26"/>
    <mergeCell ref="M27:M29"/>
    <mergeCell ref="M30:M32"/>
    <mergeCell ref="M33:M35"/>
    <mergeCell ref="M36:M38"/>
    <mergeCell ref="M39:M41"/>
    <mergeCell ref="M42:M44"/>
    <mergeCell ref="M45:M47"/>
    <mergeCell ref="M48:M50"/>
    <mergeCell ref="P147:P149"/>
    <mergeCell ref="P150:P152"/>
    <mergeCell ref="N12:N14"/>
    <mergeCell ref="N15:N17"/>
    <mergeCell ref="N18:N20"/>
    <mergeCell ref="N21:N23"/>
    <mergeCell ref="O150:O152"/>
    <mergeCell ref="O111:O113"/>
    <mergeCell ref="P78:P80"/>
    <mergeCell ref="M63:M65"/>
    <mergeCell ref="N84:N86"/>
    <mergeCell ref="O75:O77"/>
    <mergeCell ref="N132:N134"/>
    <mergeCell ref="N135:N137"/>
    <mergeCell ref="N51:N53"/>
    <mergeCell ref="O117:O119"/>
    <mergeCell ref="O114:O116"/>
    <mergeCell ref="O120:O122"/>
    <mergeCell ref="O129:O131"/>
    <mergeCell ref="O132:O134"/>
    <mergeCell ref="O147:O149"/>
    <mergeCell ref="O99:O101"/>
    <mergeCell ref="Q84:Q86"/>
    <mergeCell ref="Q87:Q89"/>
    <mergeCell ref="Q90:Q92"/>
    <mergeCell ref="P153:P155"/>
    <mergeCell ref="P156:P158"/>
    <mergeCell ref="Q132:Q134"/>
    <mergeCell ref="Q135:Q137"/>
    <mergeCell ref="Q138:Q140"/>
    <mergeCell ref="Q141:Q143"/>
    <mergeCell ref="Q144:Q146"/>
    <mergeCell ref="P108:P110"/>
    <mergeCell ref="P111:P113"/>
    <mergeCell ref="P114:P116"/>
    <mergeCell ref="P117:P119"/>
    <mergeCell ref="P120:P122"/>
    <mergeCell ref="P123:P125"/>
    <mergeCell ref="P126:P128"/>
    <mergeCell ref="P129:P131"/>
    <mergeCell ref="P132:P134"/>
    <mergeCell ref="P135:P137"/>
    <mergeCell ref="P138:P140"/>
    <mergeCell ref="P141:P143"/>
    <mergeCell ref="P144:P146"/>
    <mergeCell ref="Q123:Q125"/>
    <mergeCell ref="O84:O86"/>
    <mergeCell ref="I87:I89"/>
    <mergeCell ref="Q111:Q113"/>
    <mergeCell ref="Q114:Q116"/>
    <mergeCell ref="Q117:Q119"/>
    <mergeCell ref="Q120:Q122"/>
    <mergeCell ref="Q147:Q149"/>
    <mergeCell ref="Q150:Q152"/>
    <mergeCell ref="I39:I41"/>
    <mergeCell ref="I42:I44"/>
    <mergeCell ref="I45:I47"/>
    <mergeCell ref="I48:I50"/>
    <mergeCell ref="I51:I53"/>
    <mergeCell ref="I54:I56"/>
    <mergeCell ref="L9:L11"/>
    <mergeCell ref="L15:L17"/>
    <mergeCell ref="L12:L14"/>
    <mergeCell ref="N9:N11"/>
    <mergeCell ref="Q42:Q44"/>
    <mergeCell ref="Q45:Q47"/>
    <mergeCell ref="Q48:Q50"/>
    <mergeCell ref="Q51:Q53"/>
    <mergeCell ref="Q54:Q56"/>
    <mergeCell ref="Q57:Q59"/>
    <mergeCell ref="Q60:Q62"/>
    <mergeCell ref="N45:N47"/>
    <mergeCell ref="N48:N50"/>
    <mergeCell ref="Q33:Q35"/>
    <mergeCell ref="Q36:Q38"/>
    <mergeCell ref="Q39:Q41"/>
    <mergeCell ref="I93:I95"/>
    <mergeCell ref="I96:I98"/>
    <mergeCell ref="N69:N71"/>
    <mergeCell ref="M90:M92"/>
    <mergeCell ref="O93:O95"/>
    <mergeCell ref="S9:S11"/>
    <mergeCell ref="S12:S14"/>
    <mergeCell ref="S15:S17"/>
    <mergeCell ref="S18:S20"/>
    <mergeCell ref="S21:S23"/>
    <mergeCell ref="S24:S26"/>
    <mergeCell ref="S27:S29"/>
    <mergeCell ref="Q93:Q95"/>
    <mergeCell ref="Q96:Q98"/>
    <mergeCell ref="Q99:Q101"/>
    <mergeCell ref="Q102:Q104"/>
    <mergeCell ref="Q105:Q107"/>
    <mergeCell ref="P105:P107"/>
    <mergeCell ref="C6:F6"/>
    <mergeCell ref="H7:H8"/>
    <mergeCell ref="I9:I11"/>
    <mergeCell ref="I12:I14"/>
    <mergeCell ref="I15:I17"/>
    <mergeCell ref="H9:H11"/>
    <mergeCell ref="H12:H14"/>
    <mergeCell ref="I102:I104"/>
    <mergeCell ref="I105:I107"/>
    <mergeCell ref="I18:I20"/>
    <mergeCell ref="I21:I23"/>
    <mergeCell ref="I24:I26"/>
    <mergeCell ref="I27:I29"/>
    <mergeCell ref="I30:I32"/>
    <mergeCell ref="I33:I35"/>
    <mergeCell ref="I36:I38"/>
    <mergeCell ref="I84:I86"/>
    <mergeCell ref="I7:I8"/>
    <mergeCell ref="S7:V7"/>
    <mergeCell ref="P9:P11"/>
    <mergeCell ref="P12:P14"/>
    <mergeCell ref="P15:P17"/>
    <mergeCell ref="P18:P20"/>
    <mergeCell ref="P21:P23"/>
    <mergeCell ref="P24:P26"/>
    <mergeCell ref="P27:P29"/>
    <mergeCell ref="P30:P32"/>
    <mergeCell ref="P33:P35"/>
    <mergeCell ref="P36:P38"/>
    <mergeCell ref="P39:P41"/>
    <mergeCell ref="P7:Q7"/>
    <mergeCell ref="Q9:Q11"/>
    <mergeCell ref="Q12:Q14"/>
    <mergeCell ref="Q15:Q17"/>
    <mergeCell ref="Q18:Q20"/>
    <mergeCell ref="Q21:Q23"/>
    <mergeCell ref="Q24:Q26"/>
    <mergeCell ref="Q27:Q29"/>
    <mergeCell ref="Q30:Q32"/>
    <mergeCell ref="J9:J11"/>
    <mergeCell ref="J12:J14"/>
    <mergeCell ref="J36:J38"/>
    <mergeCell ref="J39:J41"/>
    <mergeCell ref="J33:J35"/>
    <mergeCell ref="N7:O7"/>
    <mergeCell ref="N33:N35"/>
    <mergeCell ref="N36:N38"/>
    <mergeCell ref="N39:N41"/>
    <mergeCell ref="S33:S35"/>
    <mergeCell ref="O87:O89"/>
    <mergeCell ref="H105:H107"/>
    <mergeCell ref="F7:F8"/>
    <mergeCell ref="G7:G8"/>
    <mergeCell ref="F93:F95"/>
    <mergeCell ref="F96:F98"/>
    <mergeCell ref="F99:F101"/>
    <mergeCell ref="M81:M83"/>
    <mergeCell ref="M84:M86"/>
    <mergeCell ref="M87:M89"/>
    <mergeCell ref="M7:M8"/>
    <mergeCell ref="I57:I59"/>
    <mergeCell ref="I60:I62"/>
    <mergeCell ref="I63:I65"/>
    <mergeCell ref="I66:I68"/>
    <mergeCell ref="I69:I71"/>
    <mergeCell ref="I72:I74"/>
    <mergeCell ref="G9:G11"/>
    <mergeCell ref="G12:G14"/>
    <mergeCell ref="G15:G17"/>
    <mergeCell ref="G18:G20"/>
    <mergeCell ref="G21:G23"/>
    <mergeCell ref="L57:L59"/>
    <mergeCell ref="L60:L62"/>
    <mergeCell ref="J15:J17"/>
    <mergeCell ref="J72:J74"/>
    <mergeCell ref="I90:I92"/>
    <mergeCell ref="J69:J71"/>
    <mergeCell ref="J60:J62"/>
    <mergeCell ref="J93:J95"/>
    <mergeCell ref="J96:J98"/>
    <mergeCell ref="H63:H65"/>
    <mergeCell ref="F87:F89"/>
    <mergeCell ref="E39:E41"/>
    <mergeCell ref="F120:F122"/>
    <mergeCell ref="F123:F125"/>
    <mergeCell ref="F126:F128"/>
    <mergeCell ref="F129:F131"/>
    <mergeCell ref="F132:F134"/>
    <mergeCell ref="F135:F137"/>
    <mergeCell ref="G75:G77"/>
    <mergeCell ref="G39:G41"/>
    <mergeCell ref="G57:G59"/>
    <mergeCell ref="G42:G44"/>
    <mergeCell ref="M69:M71"/>
    <mergeCell ref="L63:L65"/>
    <mergeCell ref="L66:L68"/>
    <mergeCell ref="J78:J80"/>
    <mergeCell ref="J81:J83"/>
    <mergeCell ref="J84:J86"/>
    <mergeCell ref="J87:J89"/>
    <mergeCell ref="H69:H71"/>
    <mergeCell ref="H72:H74"/>
    <mergeCell ref="H75:H77"/>
    <mergeCell ref="H78:H80"/>
    <mergeCell ref="H81:H83"/>
    <mergeCell ref="H84:H86"/>
    <mergeCell ref="H87:H89"/>
    <mergeCell ref="H90:H92"/>
    <mergeCell ref="J120:J122"/>
    <mergeCell ref="J63:J65"/>
    <mergeCell ref="I99:I101"/>
    <mergeCell ref="I126:I128"/>
    <mergeCell ref="I129:I131"/>
    <mergeCell ref="F84:F86"/>
    <mergeCell ref="O144:O146"/>
    <mergeCell ref="H126:H128"/>
    <mergeCell ref="H129:H131"/>
    <mergeCell ref="H99:H101"/>
    <mergeCell ref="H108:H110"/>
    <mergeCell ref="H111:H113"/>
    <mergeCell ref="H114:H116"/>
    <mergeCell ref="H117:H119"/>
    <mergeCell ref="H120:H122"/>
    <mergeCell ref="H123:H125"/>
    <mergeCell ref="E7:E8"/>
    <mergeCell ref="F9:F11"/>
    <mergeCell ref="F12:F14"/>
    <mergeCell ref="F15:F17"/>
    <mergeCell ref="F18:F20"/>
    <mergeCell ref="F21:F23"/>
    <mergeCell ref="F24:F26"/>
    <mergeCell ref="F27:F29"/>
    <mergeCell ref="F30:F32"/>
    <mergeCell ref="F33:F35"/>
    <mergeCell ref="F36:F38"/>
    <mergeCell ref="F39:F41"/>
    <mergeCell ref="F42:F44"/>
    <mergeCell ref="F45:F47"/>
    <mergeCell ref="F48:F50"/>
    <mergeCell ref="F72:F74"/>
    <mergeCell ref="F102:F104"/>
    <mergeCell ref="F105:F107"/>
    <mergeCell ref="F108:F110"/>
    <mergeCell ref="F111:F113"/>
    <mergeCell ref="F114:F116"/>
    <mergeCell ref="H96:H98"/>
    <mergeCell ref="J123:J125"/>
    <mergeCell ref="E42:E44"/>
    <mergeCell ref="E9:E11"/>
    <mergeCell ref="E12:E14"/>
    <mergeCell ref="E15:E17"/>
    <mergeCell ref="E18:E20"/>
    <mergeCell ref="E21:E23"/>
    <mergeCell ref="E24:E26"/>
    <mergeCell ref="O153:O155"/>
    <mergeCell ref="O156:O158"/>
    <mergeCell ref="O9:O11"/>
    <mergeCell ref="O12:O14"/>
    <mergeCell ref="O15:O17"/>
    <mergeCell ref="O18:O20"/>
    <mergeCell ref="O21:O23"/>
    <mergeCell ref="O24:O26"/>
    <mergeCell ref="O27:O29"/>
    <mergeCell ref="O30:O32"/>
    <mergeCell ref="O33:O35"/>
    <mergeCell ref="O36:O38"/>
    <mergeCell ref="O39:O41"/>
    <mergeCell ref="O42:O44"/>
    <mergeCell ref="O45:O47"/>
    <mergeCell ref="O48:O50"/>
    <mergeCell ref="O51:O53"/>
    <mergeCell ref="O54:O56"/>
    <mergeCell ref="O78:O80"/>
    <mergeCell ref="O81:O83"/>
    <mergeCell ref="O105:O107"/>
    <mergeCell ref="O57:O59"/>
    <mergeCell ref="O60:O62"/>
    <mergeCell ref="O141:O143"/>
    <mergeCell ref="M135:M137"/>
    <mergeCell ref="N90:N92"/>
    <mergeCell ref="N93:N95"/>
    <mergeCell ref="N114:N116"/>
    <mergeCell ref="N117:N119"/>
    <mergeCell ref="N120:N122"/>
    <mergeCell ref="N105:N107"/>
    <mergeCell ref="O123:O125"/>
    <mergeCell ref="O126:O128"/>
    <mergeCell ref="H135:H137"/>
    <mergeCell ref="H153:H155"/>
    <mergeCell ref="H138:H140"/>
    <mergeCell ref="H141:H143"/>
    <mergeCell ref="H144:H146"/>
    <mergeCell ref="L120:L122"/>
    <mergeCell ref="L123:L125"/>
    <mergeCell ref="L126:L128"/>
    <mergeCell ref="L129:L131"/>
    <mergeCell ref="J132:J134"/>
    <mergeCell ref="J135:J137"/>
    <mergeCell ref="J138:J140"/>
    <mergeCell ref="J141:J143"/>
    <mergeCell ref="J144:J146"/>
    <mergeCell ref="J147:J149"/>
    <mergeCell ref="J150:J152"/>
    <mergeCell ref="J153:J155"/>
    <mergeCell ref="N150:N152"/>
    <mergeCell ref="N153:N155"/>
    <mergeCell ref="H147:H149"/>
    <mergeCell ref="H132:H134"/>
    <mergeCell ref="J126:J128"/>
    <mergeCell ref="J129:J131"/>
    <mergeCell ref="O135:O137"/>
    <mergeCell ref="O108:O110"/>
    <mergeCell ref="O63:O65"/>
    <mergeCell ref="N156:N158"/>
    <mergeCell ref="M138:M140"/>
    <mergeCell ref="M141:M143"/>
    <mergeCell ref="M144:M146"/>
    <mergeCell ref="M147:M149"/>
    <mergeCell ref="M150:M152"/>
    <mergeCell ref="M153:M155"/>
    <mergeCell ref="M156:M158"/>
    <mergeCell ref="N141:N143"/>
    <mergeCell ref="N144:N146"/>
    <mergeCell ref="N147:N149"/>
    <mergeCell ref="N138:N140"/>
    <mergeCell ref="N123:N125"/>
    <mergeCell ref="N126:N128"/>
    <mergeCell ref="N129:N131"/>
    <mergeCell ref="M93:M95"/>
    <mergeCell ref="M96:M98"/>
    <mergeCell ref="M99:M101"/>
    <mergeCell ref="M102:M104"/>
    <mergeCell ref="M105:M107"/>
    <mergeCell ref="M108:M110"/>
    <mergeCell ref="M111:M113"/>
    <mergeCell ref="M114:M116"/>
    <mergeCell ref="M117:M119"/>
    <mergeCell ref="M120:M122"/>
    <mergeCell ref="M123:M125"/>
    <mergeCell ref="M126:M128"/>
    <mergeCell ref="M129:M131"/>
    <mergeCell ref="M132:M134"/>
    <mergeCell ref="L156:L158"/>
    <mergeCell ref="J156:J158"/>
    <mergeCell ref="G138:G140"/>
    <mergeCell ref="E141:E143"/>
    <mergeCell ref="G141:G143"/>
    <mergeCell ref="E144:E146"/>
    <mergeCell ref="G144:G146"/>
    <mergeCell ref="I114:I116"/>
    <mergeCell ref="I117:I119"/>
    <mergeCell ref="I120:I122"/>
    <mergeCell ref="I123:I125"/>
    <mergeCell ref="H150:H152"/>
    <mergeCell ref="H156:H158"/>
    <mergeCell ref="G150:G152"/>
    <mergeCell ref="E117:E119"/>
    <mergeCell ref="G117:G119"/>
    <mergeCell ref="E120:E122"/>
    <mergeCell ref="G120:G122"/>
    <mergeCell ref="E123:E125"/>
    <mergeCell ref="G123:G125"/>
    <mergeCell ref="E126:E128"/>
    <mergeCell ref="G126:G128"/>
    <mergeCell ref="E147:E149"/>
    <mergeCell ref="G147:G149"/>
    <mergeCell ref="I132:I134"/>
    <mergeCell ref="I135:I137"/>
    <mergeCell ref="I138:I140"/>
    <mergeCell ref="I141:I143"/>
    <mergeCell ref="I144:I146"/>
    <mergeCell ref="I147:I149"/>
    <mergeCell ref="I150:I152"/>
    <mergeCell ref="I153:I155"/>
    <mergeCell ref="G114:G116"/>
    <mergeCell ref="F117:F119"/>
    <mergeCell ref="E87:E89"/>
    <mergeCell ref="G87:G89"/>
    <mergeCell ref="E90:E92"/>
    <mergeCell ref="G90:G92"/>
    <mergeCell ref="F75:F77"/>
    <mergeCell ref="I156:I158"/>
    <mergeCell ref="G66:G68"/>
    <mergeCell ref="E69:E71"/>
    <mergeCell ref="G69:G71"/>
    <mergeCell ref="E72:E74"/>
    <mergeCell ref="G72:G74"/>
    <mergeCell ref="F57:F59"/>
    <mergeCell ref="F60:F62"/>
    <mergeCell ref="F63:F65"/>
    <mergeCell ref="F66:F68"/>
    <mergeCell ref="F69:F71"/>
    <mergeCell ref="E84:E86"/>
    <mergeCell ref="G84:G86"/>
    <mergeCell ref="E129:E131"/>
    <mergeCell ref="G129:G131"/>
    <mergeCell ref="E132:E134"/>
    <mergeCell ref="G132:G134"/>
    <mergeCell ref="E114:E116"/>
    <mergeCell ref="E150:E152"/>
    <mergeCell ref="E99:E101"/>
    <mergeCell ref="E156:E158"/>
    <mergeCell ref="G156:G158"/>
    <mergeCell ref="E135:E137"/>
    <mergeCell ref="G135:G137"/>
    <mergeCell ref="E153:E155"/>
    <mergeCell ref="G153:G155"/>
    <mergeCell ref="E138:E140"/>
    <mergeCell ref="E102:E104"/>
    <mergeCell ref="G102:G104"/>
    <mergeCell ref="G27:G29"/>
    <mergeCell ref="G99:G101"/>
    <mergeCell ref="F153:F155"/>
    <mergeCell ref="F156:F158"/>
    <mergeCell ref="F138:F140"/>
    <mergeCell ref="F141:F143"/>
    <mergeCell ref="F144:F146"/>
    <mergeCell ref="F147:F149"/>
    <mergeCell ref="F150:F152"/>
    <mergeCell ref="E45:E47"/>
    <mergeCell ref="G45:G47"/>
    <mergeCell ref="E48:E50"/>
    <mergeCell ref="G48:G50"/>
    <mergeCell ref="E51:E53"/>
    <mergeCell ref="G51:G53"/>
    <mergeCell ref="E54:E56"/>
    <mergeCell ref="G54:G56"/>
    <mergeCell ref="F51:F53"/>
    <mergeCell ref="F54:F56"/>
    <mergeCell ref="G105:G107"/>
    <mergeCell ref="E108:E110"/>
    <mergeCell ref="G108:G110"/>
    <mergeCell ref="E111:E113"/>
    <mergeCell ref="G111:G113"/>
    <mergeCell ref="G78:G80"/>
    <mergeCell ref="E81:E83"/>
    <mergeCell ref="G81:G83"/>
    <mergeCell ref="F90:F92"/>
    <mergeCell ref="E57:E59"/>
    <mergeCell ref="Y9:Y11"/>
    <mergeCell ref="Y12:Y14"/>
    <mergeCell ref="Y15:Y17"/>
    <mergeCell ref="Y18:Y20"/>
    <mergeCell ref="Y21:Y23"/>
    <mergeCell ref="Y24:Y26"/>
    <mergeCell ref="Y27:Y29"/>
    <mergeCell ref="Y30:Y32"/>
    <mergeCell ref="Y33:Y35"/>
    <mergeCell ref="Y36:Y38"/>
    <mergeCell ref="Y39:Y41"/>
    <mergeCell ref="Y42:Y44"/>
    <mergeCell ref="Y45:Y47"/>
    <mergeCell ref="Y48:Y50"/>
    <mergeCell ref="Y51:Y53"/>
    <mergeCell ref="Y54:Y56"/>
    <mergeCell ref="S39:S41"/>
    <mergeCell ref="R9:R11"/>
    <mergeCell ref="R12:R14"/>
    <mergeCell ref="R15:R17"/>
    <mergeCell ref="R18:R20"/>
    <mergeCell ref="R21:R23"/>
    <mergeCell ref="R24:R26"/>
    <mergeCell ref="R27:R29"/>
    <mergeCell ref="R30:R32"/>
    <mergeCell ref="R45:R47"/>
    <mergeCell ref="R48:R50"/>
    <mergeCell ref="R51:R53"/>
    <mergeCell ref="R54:R56"/>
    <mergeCell ref="R57:R59"/>
    <mergeCell ref="K57:K59"/>
    <mergeCell ref="N87:N89"/>
    <mergeCell ref="N75:N77"/>
    <mergeCell ref="N78:N80"/>
    <mergeCell ref="P81:P83"/>
    <mergeCell ref="P84:P86"/>
    <mergeCell ref="P87:P89"/>
    <mergeCell ref="N24:N26"/>
    <mergeCell ref="N27:N29"/>
    <mergeCell ref="N30:N32"/>
    <mergeCell ref="V51:V53"/>
    <mergeCell ref="X51:X53"/>
    <mergeCell ref="X60:X62"/>
    <mergeCell ref="W60:W62"/>
    <mergeCell ref="G60:G62"/>
    <mergeCell ref="G63:G65"/>
    <mergeCell ref="Y156:Y158"/>
    <mergeCell ref="Y57:Y59"/>
    <mergeCell ref="Y60:Y62"/>
    <mergeCell ref="Y63:Y65"/>
    <mergeCell ref="Y66:Y68"/>
    <mergeCell ref="Y69:Y71"/>
    <mergeCell ref="Y72:Y74"/>
    <mergeCell ref="Y75:Y77"/>
    <mergeCell ref="Y78:Y80"/>
    <mergeCell ref="Y81:Y83"/>
    <mergeCell ref="Y84:Y86"/>
    <mergeCell ref="Y87:Y89"/>
    <mergeCell ref="Y90:Y92"/>
    <mergeCell ref="Y93:Y95"/>
    <mergeCell ref="Y96:Y98"/>
    <mergeCell ref="Y99:Y101"/>
    <mergeCell ref="X7:Y7"/>
    <mergeCell ref="BY156:BY158"/>
    <mergeCell ref="BZ156:BZ158"/>
    <mergeCell ref="BY141:BY143"/>
    <mergeCell ref="BZ141:BZ143"/>
    <mergeCell ref="BY144:BY146"/>
    <mergeCell ref="BZ144:BZ146"/>
    <mergeCell ref="BY147:BY149"/>
    <mergeCell ref="BZ147:BZ149"/>
    <mergeCell ref="BY138:BY140"/>
    <mergeCell ref="BZ138:BZ140"/>
    <mergeCell ref="BY123:BY125"/>
    <mergeCell ref="BZ123:BZ125"/>
    <mergeCell ref="BY126:BY128"/>
    <mergeCell ref="BZ126:BZ128"/>
    <mergeCell ref="BY129:BY131"/>
    <mergeCell ref="BZ129:BZ131"/>
    <mergeCell ref="BY114:BY116"/>
    <mergeCell ref="BZ114:BZ116"/>
    <mergeCell ref="BY117:BY119"/>
    <mergeCell ref="BZ117:BZ119"/>
    <mergeCell ref="BY120:BY122"/>
    <mergeCell ref="BZ120:BZ122"/>
    <mergeCell ref="BY105:BY107"/>
    <mergeCell ref="BZ105:BZ107"/>
    <mergeCell ref="BY108:BY110"/>
    <mergeCell ref="BM147:BM149"/>
    <mergeCell ref="BZ108:BZ110"/>
    <mergeCell ref="BY111:BY113"/>
    <mergeCell ref="BL138:BL140"/>
    <mergeCell ref="BL141:BL143"/>
    <mergeCell ref="BL144:BL146"/>
    <mergeCell ref="BZ111:BZ113"/>
    <mergeCell ref="BL63:BL65"/>
    <mergeCell ref="BL66:BL68"/>
    <mergeCell ref="BY132:BY134"/>
    <mergeCell ref="BY96:BY98"/>
    <mergeCell ref="BZ96:BZ98"/>
    <mergeCell ref="BY99:BY101"/>
    <mergeCell ref="BY102:BY104"/>
    <mergeCell ref="BZ102:BZ104"/>
    <mergeCell ref="BY87:BY89"/>
    <mergeCell ref="BZ87:BZ89"/>
    <mergeCell ref="BY90:BY92"/>
    <mergeCell ref="BZ90:BZ92"/>
    <mergeCell ref="BY93:BY95"/>
    <mergeCell ref="BZ93:BZ95"/>
    <mergeCell ref="BY78:BY80"/>
    <mergeCell ref="BZ78:BZ80"/>
    <mergeCell ref="BY81:BY83"/>
    <mergeCell ref="BZ81:BZ83"/>
    <mergeCell ref="BY84:BY86"/>
    <mergeCell ref="BZ84:BZ86"/>
    <mergeCell ref="BZ99:BZ101"/>
    <mergeCell ref="BM78:BM80"/>
    <mergeCell ref="BN78:BN80"/>
    <mergeCell ref="BM81:BM83"/>
    <mergeCell ref="BN81:BN83"/>
    <mergeCell ref="BM84:BM86"/>
    <mergeCell ref="BN84:BN86"/>
    <mergeCell ref="BV129:BV131"/>
    <mergeCell ref="BW129:BW131"/>
    <mergeCell ref="BX129:BX131"/>
    <mergeCell ref="BN108:BN110"/>
    <mergeCell ref="CC9:CC11"/>
    <mergeCell ref="CC12:CC14"/>
    <mergeCell ref="BY69:BY71"/>
    <mergeCell ref="BZ69:BZ71"/>
    <mergeCell ref="BY72:BY74"/>
    <mergeCell ref="BZ72:BZ74"/>
    <mergeCell ref="BY75:BY77"/>
    <mergeCell ref="BM135:BM137"/>
    <mergeCell ref="BN135:BN137"/>
    <mergeCell ref="BM138:BM140"/>
    <mergeCell ref="BN138:BN140"/>
    <mergeCell ref="BM111:BM113"/>
    <mergeCell ref="BN111:BN113"/>
    <mergeCell ref="BM60:BM62"/>
    <mergeCell ref="BN60:BN62"/>
    <mergeCell ref="BM63:BM65"/>
    <mergeCell ref="BN63:BN65"/>
    <mergeCell ref="BM66:BM68"/>
    <mergeCell ref="BN66:BN68"/>
    <mergeCell ref="BM69:BM71"/>
    <mergeCell ref="BN69:BN71"/>
    <mergeCell ref="BZ15:BZ17"/>
    <mergeCell ref="BY18:BY20"/>
    <mergeCell ref="BZ18:BZ20"/>
    <mergeCell ref="BY21:BY23"/>
    <mergeCell ref="BZ21:BZ23"/>
    <mergeCell ref="BZ75:BZ77"/>
    <mergeCell ref="BY60:BY62"/>
    <mergeCell ref="BZ60:BZ62"/>
    <mergeCell ref="BY63:BY65"/>
    <mergeCell ref="BZ63:BZ65"/>
    <mergeCell ref="BY66:BY68"/>
    <mergeCell ref="BZ66:BZ68"/>
    <mergeCell ref="BY51:BY53"/>
    <mergeCell ref="BZ51:BZ53"/>
    <mergeCell ref="BY54:BY56"/>
    <mergeCell ref="BZ54:BZ56"/>
    <mergeCell ref="BY57:BY59"/>
    <mergeCell ref="BZ57:BZ59"/>
    <mergeCell ref="BM21:BM23"/>
    <mergeCell ref="BN21:BN23"/>
    <mergeCell ref="BM24:BM26"/>
    <mergeCell ref="BN24:BN26"/>
    <mergeCell ref="BM27:BM29"/>
    <mergeCell ref="BN27:BN29"/>
    <mergeCell ref="BM30:BM32"/>
    <mergeCell ref="BN30:BN32"/>
    <mergeCell ref="BN57:BN59"/>
    <mergeCell ref="BR57:BR59"/>
    <mergeCell ref="BR51:BR53"/>
    <mergeCell ref="BR45:BR47"/>
    <mergeCell ref="BR39:BR41"/>
    <mergeCell ref="BR33:BR35"/>
    <mergeCell ref="BM57:BM59"/>
    <mergeCell ref="BU63:BU65"/>
    <mergeCell ref="BV63:BV65"/>
    <mergeCell ref="BW63:BW65"/>
    <mergeCell ref="BX63:BX65"/>
    <mergeCell ref="BO66:BO68"/>
    <mergeCell ref="BP66:BP68"/>
    <mergeCell ref="BQ66:BQ68"/>
    <mergeCell ref="BR66:BR68"/>
    <mergeCell ref="BU66:BU68"/>
    <mergeCell ref="BV66:BV68"/>
    <mergeCell ref="BM156:BM158"/>
    <mergeCell ref="BN156:BN158"/>
    <mergeCell ref="BM114:BM116"/>
    <mergeCell ref="BN114:BN116"/>
    <mergeCell ref="BM117:BM119"/>
    <mergeCell ref="BN117:BN119"/>
    <mergeCell ref="BM120:BM122"/>
    <mergeCell ref="BN120:BN122"/>
    <mergeCell ref="BM123:BM125"/>
    <mergeCell ref="BN123:BN125"/>
    <mergeCell ref="BM126:BM128"/>
    <mergeCell ref="BN126:BN128"/>
    <mergeCell ref="BM129:BM131"/>
    <mergeCell ref="BN129:BN131"/>
    <mergeCell ref="BM132:BM134"/>
    <mergeCell ref="BN132:BN134"/>
    <mergeCell ref="BM33:BM35"/>
    <mergeCell ref="BN33:BN35"/>
    <mergeCell ref="BM36:BM38"/>
    <mergeCell ref="BN36:BN38"/>
    <mergeCell ref="BM39:BM41"/>
    <mergeCell ref="BN39:BN41"/>
    <mergeCell ref="BM42:BM44"/>
    <mergeCell ref="BN42:BN44"/>
    <mergeCell ref="BM72:BM74"/>
    <mergeCell ref="BN72:BN74"/>
    <mergeCell ref="BM75:BM77"/>
    <mergeCell ref="BN75:BN77"/>
    <mergeCell ref="BM51:BM53"/>
    <mergeCell ref="BN51:BN53"/>
    <mergeCell ref="BM54:BM56"/>
    <mergeCell ref="BN54:BN56"/>
    <mergeCell ref="BX153:BX155"/>
    <mergeCell ref="BO156:BO158"/>
    <mergeCell ref="BP156:BP158"/>
    <mergeCell ref="BQ156:BQ158"/>
    <mergeCell ref="BR156:BR158"/>
    <mergeCell ref="BU156:BU158"/>
    <mergeCell ref="BV156:BV158"/>
    <mergeCell ref="BW156:BW158"/>
    <mergeCell ref="BX156:BX158"/>
    <mergeCell ref="BW141:BW143"/>
    <mergeCell ref="BX141:BX143"/>
    <mergeCell ref="BW135:BW137"/>
    <mergeCell ref="BX135:BX137"/>
    <mergeCell ref="BO138:BO140"/>
    <mergeCell ref="BP138:BP140"/>
    <mergeCell ref="BQ138:BQ140"/>
    <mergeCell ref="BR138:BR140"/>
    <mergeCell ref="BU138:BU140"/>
    <mergeCell ref="BV138:BV140"/>
    <mergeCell ref="BW138:BW140"/>
    <mergeCell ref="BX138:BX140"/>
    <mergeCell ref="BO135:BO137"/>
    <mergeCell ref="BP135:BP137"/>
    <mergeCell ref="BQ135:BQ137"/>
    <mergeCell ref="BR135:BR137"/>
    <mergeCell ref="BS135:BS137"/>
    <mergeCell ref="BT135:BT137"/>
    <mergeCell ref="BS138:BS140"/>
    <mergeCell ref="BT138:BT140"/>
    <mergeCell ref="BN153:BN155"/>
    <mergeCell ref="BO153:BO155"/>
    <mergeCell ref="BP153:BP155"/>
    <mergeCell ref="BQ153:BQ155"/>
    <mergeCell ref="BR153:BR155"/>
    <mergeCell ref="BS153:BS155"/>
    <mergeCell ref="BT153:BT155"/>
    <mergeCell ref="BS156:BS158"/>
    <mergeCell ref="BT156:BT158"/>
    <mergeCell ref="BW147:BW149"/>
    <mergeCell ref="BX147:BX149"/>
    <mergeCell ref="BO150:BO152"/>
    <mergeCell ref="BP150:BP152"/>
    <mergeCell ref="BQ150:BQ152"/>
    <mergeCell ref="BR150:BR152"/>
    <mergeCell ref="BU150:BU152"/>
    <mergeCell ref="BV150:BV152"/>
    <mergeCell ref="BW150:BW152"/>
    <mergeCell ref="BX150:BX152"/>
    <mergeCell ref="BO147:BO149"/>
    <mergeCell ref="BP147:BP149"/>
    <mergeCell ref="BQ147:BQ149"/>
    <mergeCell ref="BR147:BR149"/>
    <mergeCell ref="BS147:BS149"/>
    <mergeCell ref="BT147:BT149"/>
    <mergeCell ref="BS150:BS152"/>
    <mergeCell ref="BT150:BT152"/>
    <mergeCell ref="BU153:BU155"/>
    <mergeCell ref="BU147:BU149"/>
    <mergeCell ref="BV147:BV149"/>
    <mergeCell ref="BV153:BV155"/>
    <mergeCell ref="BW153:BW155"/>
    <mergeCell ref="BM144:BM146"/>
    <mergeCell ref="BN144:BN146"/>
    <mergeCell ref="BO144:BO146"/>
    <mergeCell ref="BP144:BP146"/>
    <mergeCell ref="BQ144:BQ146"/>
    <mergeCell ref="BR144:BR146"/>
    <mergeCell ref="BU144:BU146"/>
    <mergeCell ref="BV144:BV146"/>
    <mergeCell ref="BW144:BW146"/>
    <mergeCell ref="BX144:BX146"/>
    <mergeCell ref="BM141:BM143"/>
    <mergeCell ref="BN141:BN143"/>
    <mergeCell ref="BO141:BO143"/>
    <mergeCell ref="BP141:BP143"/>
    <mergeCell ref="BQ141:BQ143"/>
    <mergeCell ref="BR141:BR143"/>
    <mergeCell ref="BS141:BS143"/>
    <mergeCell ref="BT141:BT143"/>
    <mergeCell ref="BS144:BS146"/>
    <mergeCell ref="BT144:BT146"/>
    <mergeCell ref="BU141:BU143"/>
    <mergeCell ref="BV141:BV143"/>
    <mergeCell ref="BO132:BO134"/>
    <mergeCell ref="BP132:BP134"/>
    <mergeCell ref="BQ132:BQ134"/>
    <mergeCell ref="BR132:BR134"/>
    <mergeCell ref="BU132:BU134"/>
    <mergeCell ref="BV132:BV134"/>
    <mergeCell ref="BW132:BW134"/>
    <mergeCell ref="BX132:BX134"/>
    <mergeCell ref="BU135:BU137"/>
    <mergeCell ref="BV135:BV137"/>
    <mergeCell ref="BO129:BO131"/>
    <mergeCell ref="BP129:BP131"/>
    <mergeCell ref="BQ129:BQ131"/>
    <mergeCell ref="BR129:BR131"/>
    <mergeCell ref="BS129:BS131"/>
    <mergeCell ref="BT129:BT131"/>
    <mergeCell ref="BS132:BS134"/>
    <mergeCell ref="BT132:BT134"/>
    <mergeCell ref="BU129:BU131"/>
    <mergeCell ref="BW123:BW125"/>
    <mergeCell ref="BX123:BX125"/>
    <mergeCell ref="BO126:BO128"/>
    <mergeCell ref="BP126:BP128"/>
    <mergeCell ref="BQ126:BQ128"/>
    <mergeCell ref="BR126:BR128"/>
    <mergeCell ref="BU126:BU128"/>
    <mergeCell ref="BV126:BV128"/>
    <mergeCell ref="BW126:BW128"/>
    <mergeCell ref="BX126:BX128"/>
    <mergeCell ref="BO123:BO125"/>
    <mergeCell ref="BP123:BP125"/>
    <mergeCell ref="BQ123:BQ125"/>
    <mergeCell ref="BR123:BR125"/>
    <mergeCell ref="BS123:BS125"/>
    <mergeCell ref="BT123:BT125"/>
    <mergeCell ref="BS126:BS128"/>
    <mergeCell ref="BT126:BT128"/>
    <mergeCell ref="BU123:BU125"/>
    <mergeCell ref="BV123:BV125"/>
    <mergeCell ref="BU117:BU119"/>
    <mergeCell ref="BV117:BV119"/>
    <mergeCell ref="BW117:BW119"/>
    <mergeCell ref="BX117:BX119"/>
    <mergeCell ref="BO120:BO122"/>
    <mergeCell ref="BP120:BP122"/>
    <mergeCell ref="BQ120:BQ122"/>
    <mergeCell ref="BR120:BR122"/>
    <mergeCell ref="BU120:BU122"/>
    <mergeCell ref="BV120:BV122"/>
    <mergeCell ref="BW120:BW122"/>
    <mergeCell ref="BX120:BX122"/>
    <mergeCell ref="BO117:BO119"/>
    <mergeCell ref="BP117:BP119"/>
    <mergeCell ref="BQ117:BQ119"/>
    <mergeCell ref="BR117:BR119"/>
    <mergeCell ref="BS117:BS119"/>
    <mergeCell ref="BT117:BT119"/>
    <mergeCell ref="BS120:BS122"/>
    <mergeCell ref="BT120:BT122"/>
    <mergeCell ref="BU111:BU113"/>
    <mergeCell ref="BV111:BV113"/>
    <mergeCell ref="BW111:BW113"/>
    <mergeCell ref="BX111:BX113"/>
    <mergeCell ref="BO114:BO116"/>
    <mergeCell ref="BP114:BP116"/>
    <mergeCell ref="BQ114:BQ116"/>
    <mergeCell ref="BR114:BR116"/>
    <mergeCell ref="BU114:BU116"/>
    <mergeCell ref="BV114:BV116"/>
    <mergeCell ref="BW114:BW116"/>
    <mergeCell ref="BX114:BX116"/>
    <mergeCell ref="BO111:BO113"/>
    <mergeCell ref="BP111:BP113"/>
    <mergeCell ref="BQ111:BQ113"/>
    <mergeCell ref="BR111:BR113"/>
    <mergeCell ref="BS111:BS113"/>
    <mergeCell ref="BT111:BT113"/>
    <mergeCell ref="BS114:BS116"/>
    <mergeCell ref="BT114:BT116"/>
    <mergeCell ref="BU105:BU107"/>
    <mergeCell ref="BV105:BV107"/>
    <mergeCell ref="BW105:BW107"/>
    <mergeCell ref="BX105:BX107"/>
    <mergeCell ref="BM108:BM110"/>
    <mergeCell ref="BO108:BO110"/>
    <mergeCell ref="BP108:BP110"/>
    <mergeCell ref="BQ108:BQ110"/>
    <mergeCell ref="BR108:BR110"/>
    <mergeCell ref="BU108:BU110"/>
    <mergeCell ref="BV108:BV110"/>
    <mergeCell ref="BW108:BW110"/>
    <mergeCell ref="BX108:BX110"/>
    <mergeCell ref="BM105:BM107"/>
    <mergeCell ref="BN105:BN107"/>
    <mergeCell ref="BO105:BO107"/>
    <mergeCell ref="BP105:BP107"/>
    <mergeCell ref="BQ105:BQ107"/>
    <mergeCell ref="BR105:BR107"/>
    <mergeCell ref="BS105:BS107"/>
    <mergeCell ref="BT105:BT107"/>
    <mergeCell ref="BS108:BS110"/>
    <mergeCell ref="BT108:BT110"/>
    <mergeCell ref="BU99:BU101"/>
    <mergeCell ref="BV99:BV101"/>
    <mergeCell ref="BW99:BW101"/>
    <mergeCell ref="BX99:BX101"/>
    <mergeCell ref="BM102:BM104"/>
    <mergeCell ref="BN102:BN104"/>
    <mergeCell ref="BO102:BO104"/>
    <mergeCell ref="BP102:BP104"/>
    <mergeCell ref="BQ102:BQ104"/>
    <mergeCell ref="BR102:BR104"/>
    <mergeCell ref="BU102:BU104"/>
    <mergeCell ref="BV102:BV104"/>
    <mergeCell ref="BW102:BW104"/>
    <mergeCell ref="BX102:BX104"/>
    <mergeCell ref="BM99:BM101"/>
    <mergeCell ref="BN99:BN101"/>
    <mergeCell ref="BO99:BO101"/>
    <mergeCell ref="BP99:BP101"/>
    <mergeCell ref="BQ99:BQ101"/>
    <mergeCell ref="BR99:BR101"/>
    <mergeCell ref="BS99:BS101"/>
    <mergeCell ref="BT99:BT101"/>
    <mergeCell ref="BS102:BS104"/>
    <mergeCell ref="BT102:BT104"/>
    <mergeCell ref="BU93:BU95"/>
    <mergeCell ref="BV93:BV95"/>
    <mergeCell ref="BW93:BW95"/>
    <mergeCell ref="BX93:BX95"/>
    <mergeCell ref="BM96:BM98"/>
    <mergeCell ref="BN96:BN98"/>
    <mergeCell ref="BO96:BO98"/>
    <mergeCell ref="BP96:BP98"/>
    <mergeCell ref="BQ96:BQ98"/>
    <mergeCell ref="BR96:BR98"/>
    <mergeCell ref="BU96:BU98"/>
    <mergeCell ref="BV96:BV98"/>
    <mergeCell ref="BW96:BW98"/>
    <mergeCell ref="BX96:BX98"/>
    <mergeCell ref="BM93:BM95"/>
    <mergeCell ref="BN93:BN95"/>
    <mergeCell ref="BO93:BO95"/>
    <mergeCell ref="BP93:BP95"/>
    <mergeCell ref="BQ93:BQ95"/>
    <mergeCell ref="BR93:BR95"/>
    <mergeCell ref="BS93:BS95"/>
    <mergeCell ref="BT93:BT95"/>
    <mergeCell ref="BS96:BS98"/>
    <mergeCell ref="BT96:BT98"/>
    <mergeCell ref="BU87:BU89"/>
    <mergeCell ref="BV87:BV89"/>
    <mergeCell ref="BW87:BW89"/>
    <mergeCell ref="BX87:BX89"/>
    <mergeCell ref="BM90:BM92"/>
    <mergeCell ref="BN90:BN92"/>
    <mergeCell ref="BO90:BO92"/>
    <mergeCell ref="BP90:BP92"/>
    <mergeCell ref="BQ90:BQ92"/>
    <mergeCell ref="BR90:BR92"/>
    <mergeCell ref="BU90:BU92"/>
    <mergeCell ref="BV90:BV92"/>
    <mergeCell ref="BW90:BW92"/>
    <mergeCell ref="BX90:BX92"/>
    <mergeCell ref="BM87:BM89"/>
    <mergeCell ref="BN87:BN89"/>
    <mergeCell ref="BO87:BO89"/>
    <mergeCell ref="BP87:BP89"/>
    <mergeCell ref="BQ87:BQ89"/>
    <mergeCell ref="BR87:BR89"/>
    <mergeCell ref="BS87:BS89"/>
    <mergeCell ref="BT87:BT89"/>
    <mergeCell ref="BS90:BS92"/>
    <mergeCell ref="BT90:BT92"/>
    <mergeCell ref="BU81:BU83"/>
    <mergeCell ref="BV81:BV83"/>
    <mergeCell ref="BW81:BW83"/>
    <mergeCell ref="BX81:BX83"/>
    <mergeCell ref="BO84:BO86"/>
    <mergeCell ref="BP84:BP86"/>
    <mergeCell ref="BQ84:BQ86"/>
    <mergeCell ref="BR84:BR86"/>
    <mergeCell ref="BU84:BU86"/>
    <mergeCell ref="BV84:BV86"/>
    <mergeCell ref="BW84:BW86"/>
    <mergeCell ref="BX84:BX86"/>
    <mergeCell ref="BO81:BO83"/>
    <mergeCell ref="BP81:BP83"/>
    <mergeCell ref="BQ81:BQ83"/>
    <mergeCell ref="BR81:BR83"/>
    <mergeCell ref="BS81:BS83"/>
    <mergeCell ref="BT81:BT83"/>
    <mergeCell ref="BS84:BS86"/>
    <mergeCell ref="BT84:BT86"/>
    <mergeCell ref="BU75:BU77"/>
    <mergeCell ref="BV75:BV77"/>
    <mergeCell ref="BW75:BW77"/>
    <mergeCell ref="BX75:BX77"/>
    <mergeCell ref="BO78:BO80"/>
    <mergeCell ref="BP78:BP80"/>
    <mergeCell ref="BQ78:BQ80"/>
    <mergeCell ref="BR78:BR80"/>
    <mergeCell ref="BU78:BU80"/>
    <mergeCell ref="BV78:BV80"/>
    <mergeCell ref="BW78:BW80"/>
    <mergeCell ref="BX78:BX80"/>
    <mergeCell ref="BO75:BO77"/>
    <mergeCell ref="BP75:BP77"/>
    <mergeCell ref="BQ75:BQ77"/>
    <mergeCell ref="BR75:BR77"/>
    <mergeCell ref="BS75:BS77"/>
    <mergeCell ref="BT75:BT77"/>
    <mergeCell ref="BS78:BS80"/>
    <mergeCell ref="BT78:BT80"/>
    <mergeCell ref="BU69:BU71"/>
    <mergeCell ref="BV69:BV71"/>
    <mergeCell ref="BW69:BW71"/>
    <mergeCell ref="BX69:BX71"/>
    <mergeCell ref="BO72:BO74"/>
    <mergeCell ref="BP72:BP74"/>
    <mergeCell ref="BQ72:BQ74"/>
    <mergeCell ref="BR72:BR74"/>
    <mergeCell ref="BU72:BU74"/>
    <mergeCell ref="BV72:BV74"/>
    <mergeCell ref="BW72:BW74"/>
    <mergeCell ref="BX72:BX74"/>
    <mergeCell ref="BO69:BO71"/>
    <mergeCell ref="BP69:BP71"/>
    <mergeCell ref="BQ69:BQ71"/>
    <mergeCell ref="BR69:BR71"/>
    <mergeCell ref="BS69:BS71"/>
    <mergeCell ref="BT69:BT71"/>
    <mergeCell ref="BS72:BS74"/>
    <mergeCell ref="BT72:BT74"/>
    <mergeCell ref="BW66:BW68"/>
    <mergeCell ref="BX66:BX68"/>
    <mergeCell ref="BO63:BO65"/>
    <mergeCell ref="BP63:BP65"/>
    <mergeCell ref="BQ63:BQ65"/>
    <mergeCell ref="BR63:BR65"/>
    <mergeCell ref="BS63:BS65"/>
    <mergeCell ref="BT63:BT65"/>
    <mergeCell ref="BS66:BS68"/>
    <mergeCell ref="BT66:BT68"/>
    <mergeCell ref="BU57:BU59"/>
    <mergeCell ref="BV57:BV59"/>
    <mergeCell ref="BW57:BW59"/>
    <mergeCell ref="BX57:BX59"/>
    <mergeCell ref="BO60:BO62"/>
    <mergeCell ref="BP60:BP62"/>
    <mergeCell ref="BQ60:BQ62"/>
    <mergeCell ref="BR60:BR62"/>
    <mergeCell ref="BU60:BU62"/>
    <mergeCell ref="BV60:BV62"/>
    <mergeCell ref="BW60:BW62"/>
    <mergeCell ref="BX60:BX62"/>
    <mergeCell ref="BO57:BO59"/>
    <mergeCell ref="BP57:BP59"/>
    <mergeCell ref="BQ57:BQ59"/>
    <mergeCell ref="BS57:BS59"/>
    <mergeCell ref="BT57:BT59"/>
    <mergeCell ref="BS60:BS62"/>
    <mergeCell ref="BT60:BT62"/>
    <mergeCell ref="BU51:BU53"/>
    <mergeCell ref="BV51:BV53"/>
    <mergeCell ref="BW51:BW53"/>
    <mergeCell ref="BX51:BX53"/>
    <mergeCell ref="BO54:BO56"/>
    <mergeCell ref="BP54:BP56"/>
    <mergeCell ref="BQ54:BQ56"/>
    <mergeCell ref="BR54:BR56"/>
    <mergeCell ref="BU54:BU56"/>
    <mergeCell ref="BV54:BV56"/>
    <mergeCell ref="BW54:BW56"/>
    <mergeCell ref="BX54:BX56"/>
    <mergeCell ref="BO51:BO53"/>
    <mergeCell ref="BP51:BP53"/>
    <mergeCell ref="BQ51:BQ53"/>
    <mergeCell ref="BS51:BS53"/>
    <mergeCell ref="BT51:BT53"/>
    <mergeCell ref="BS54:BS56"/>
    <mergeCell ref="BT54:BT56"/>
    <mergeCell ref="BU45:BU47"/>
    <mergeCell ref="BV45:BV47"/>
    <mergeCell ref="BW45:BW47"/>
    <mergeCell ref="BX45:BX47"/>
    <mergeCell ref="BO48:BO50"/>
    <mergeCell ref="BP48:BP50"/>
    <mergeCell ref="BQ48:BQ50"/>
    <mergeCell ref="BR48:BR50"/>
    <mergeCell ref="BU48:BU50"/>
    <mergeCell ref="BV48:BV50"/>
    <mergeCell ref="BW48:BW50"/>
    <mergeCell ref="BX48:BX50"/>
    <mergeCell ref="BO45:BO47"/>
    <mergeCell ref="BP45:BP47"/>
    <mergeCell ref="BQ45:BQ47"/>
    <mergeCell ref="BS45:BS47"/>
    <mergeCell ref="BT45:BT47"/>
    <mergeCell ref="BS48:BS50"/>
    <mergeCell ref="BT48:BT50"/>
    <mergeCell ref="BU39:BU41"/>
    <mergeCell ref="BV39:BV41"/>
    <mergeCell ref="BW39:BW41"/>
    <mergeCell ref="BX39:BX41"/>
    <mergeCell ref="BO42:BO44"/>
    <mergeCell ref="BP42:BP44"/>
    <mergeCell ref="BQ42:BQ44"/>
    <mergeCell ref="BR42:BR44"/>
    <mergeCell ref="BU42:BU44"/>
    <mergeCell ref="BV42:BV44"/>
    <mergeCell ref="BW42:BW44"/>
    <mergeCell ref="BX42:BX44"/>
    <mergeCell ref="BO39:BO41"/>
    <mergeCell ref="BP39:BP41"/>
    <mergeCell ref="BQ39:BQ41"/>
    <mergeCell ref="BS39:BS41"/>
    <mergeCell ref="BT39:BT41"/>
    <mergeCell ref="BS42:BS44"/>
    <mergeCell ref="BT42:BT44"/>
    <mergeCell ref="BU33:BU35"/>
    <mergeCell ref="BV33:BV35"/>
    <mergeCell ref="BW33:BW35"/>
    <mergeCell ref="BX33:BX35"/>
    <mergeCell ref="BO36:BO38"/>
    <mergeCell ref="BP36:BP38"/>
    <mergeCell ref="BQ36:BQ38"/>
    <mergeCell ref="BR36:BR38"/>
    <mergeCell ref="BU36:BU38"/>
    <mergeCell ref="BV36:BV38"/>
    <mergeCell ref="BW36:BW38"/>
    <mergeCell ref="BX36:BX38"/>
    <mergeCell ref="BO33:BO35"/>
    <mergeCell ref="BP33:BP35"/>
    <mergeCell ref="BQ33:BQ35"/>
    <mergeCell ref="BS33:BS35"/>
    <mergeCell ref="BT33:BT35"/>
    <mergeCell ref="BS36:BS38"/>
    <mergeCell ref="BT36:BT38"/>
    <mergeCell ref="BO30:BO32"/>
    <mergeCell ref="BP30:BP32"/>
    <mergeCell ref="BQ30:BQ32"/>
    <mergeCell ref="BR30:BR32"/>
    <mergeCell ref="BU30:BU32"/>
    <mergeCell ref="BV30:BV32"/>
    <mergeCell ref="BW30:BW32"/>
    <mergeCell ref="BX30:BX32"/>
    <mergeCell ref="BO27:BO29"/>
    <mergeCell ref="BP27:BP29"/>
    <mergeCell ref="BQ27:BQ29"/>
    <mergeCell ref="BR21:BR23"/>
    <mergeCell ref="BU21:BU23"/>
    <mergeCell ref="BV21:BV23"/>
    <mergeCell ref="BW21:BW23"/>
    <mergeCell ref="BX21:BX23"/>
    <mergeCell ref="BO24:BO26"/>
    <mergeCell ref="BP24:BP26"/>
    <mergeCell ref="BQ24:BQ26"/>
    <mergeCell ref="BR24:BR26"/>
    <mergeCell ref="BU24:BU26"/>
    <mergeCell ref="BV24:BV26"/>
    <mergeCell ref="BW24:BW26"/>
    <mergeCell ref="BX24:BX26"/>
    <mergeCell ref="BO21:BO23"/>
    <mergeCell ref="BP21:BP23"/>
    <mergeCell ref="BQ21:BQ23"/>
    <mergeCell ref="BW18:BW20"/>
    <mergeCell ref="BX18:BX20"/>
    <mergeCell ref="BI15:BI17"/>
    <mergeCell ref="BM15:BM17"/>
    <mergeCell ref="BN15:BN17"/>
    <mergeCell ref="BO15:BO17"/>
    <mergeCell ref="BP15:BP17"/>
    <mergeCell ref="BQ15:BQ17"/>
    <mergeCell ref="BI12:BI14"/>
    <mergeCell ref="BM12:BM14"/>
    <mergeCell ref="BN12:BN14"/>
    <mergeCell ref="BO12:BO14"/>
    <mergeCell ref="BP12:BP14"/>
    <mergeCell ref="BQ12:BQ14"/>
    <mergeCell ref="BR12:BR14"/>
    <mergeCell ref="BU12:BU14"/>
    <mergeCell ref="BV12:BV14"/>
    <mergeCell ref="BW12:BW14"/>
    <mergeCell ref="BX12:BX14"/>
    <mergeCell ref="BR15:BR17"/>
    <mergeCell ref="BU15:BU17"/>
    <mergeCell ref="BV15:BV17"/>
    <mergeCell ref="BW15:BW17"/>
    <mergeCell ref="BX15:BX17"/>
    <mergeCell ref="BP18:BP20"/>
    <mergeCell ref="BQ18:BQ20"/>
    <mergeCell ref="BR18:BR20"/>
    <mergeCell ref="BU7:BV7"/>
    <mergeCell ref="BW7:BX7"/>
    <mergeCell ref="BI9:BI11"/>
    <mergeCell ref="BM9:BM11"/>
    <mergeCell ref="BN9:BN11"/>
    <mergeCell ref="BO9:BO11"/>
    <mergeCell ref="BP9:BP11"/>
    <mergeCell ref="BQ9:BQ11"/>
    <mergeCell ref="BR9:BR11"/>
    <mergeCell ref="BV9:BV11"/>
    <mergeCell ref="BU9:BU11"/>
    <mergeCell ref="BW9:BW11"/>
    <mergeCell ref="BX9:BX11"/>
    <mergeCell ref="BL9:BL11"/>
    <mergeCell ref="BE153:BE155"/>
    <mergeCell ref="BD153:BD155"/>
    <mergeCell ref="BF153:BF155"/>
    <mergeCell ref="BG153:BG155"/>
    <mergeCell ref="BH153:BH155"/>
    <mergeCell ref="BI153:BI155"/>
    <mergeCell ref="BE147:BE149"/>
    <mergeCell ref="BD147:BD149"/>
    <mergeCell ref="BF147:BF149"/>
    <mergeCell ref="BG147:BG149"/>
    <mergeCell ref="BH147:BH149"/>
    <mergeCell ref="BI147:BI149"/>
    <mergeCell ref="BI144:BI146"/>
    <mergeCell ref="BE129:BE131"/>
    <mergeCell ref="BD129:BD131"/>
    <mergeCell ref="BF129:BF131"/>
    <mergeCell ref="BG129:BG131"/>
    <mergeCell ref="BH129:BH131"/>
    <mergeCell ref="AW156:AW158"/>
    <mergeCell ref="AX156:AX158"/>
    <mergeCell ref="AY156:AY158"/>
    <mergeCell ref="AZ156:AZ158"/>
    <mergeCell ref="BA156:BA158"/>
    <mergeCell ref="BD156:BD158"/>
    <mergeCell ref="BE156:BE158"/>
    <mergeCell ref="BF156:BF158"/>
    <mergeCell ref="BG156:BG158"/>
    <mergeCell ref="BH156:BH158"/>
    <mergeCell ref="BI156:BI158"/>
    <mergeCell ref="AW153:AW155"/>
    <mergeCell ref="AX153:AX155"/>
    <mergeCell ref="AY153:AY155"/>
    <mergeCell ref="AZ153:AZ155"/>
    <mergeCell ref="BA153:BA155"/>
    <mergeCell ref="BB153:BB155"/>
    <mergeCell ref="BC153:BC155"/>
    <mergeCell ref="AW150:AW152"/>
    <mergeCell ref="AX150:AX152"/>
    <mergeCell ref="AY150:AY152"/>
    <mergeCell ref="AZ150:AZ152"/>
    <mergeCell ref="BA150:BA152"/>
    <mergeCell ref="BD150:BD152"/>
    <mergeCell ref="BE150:BE152"/>
    <mergeCell ref="BF150:BF152"/>
    <mergeCell ref="BG150:BG152"/>
    <mergeCell ref="BH150:BH152"/>
    <mergeCell ref="BI150:BI152"/>
    <mergeCell ref="AW147:AW149"/>
    <mergeCell ref="AX147:AX149"/>
    <mergeCell ref="AY147:AY149"/>
    <mergeCell ref="AZ147:AZ149"/>
    <mergeCell ref="BA147:BA149"/>
    <mergeCell ref="BE141:BE143"/>
    <mergeCell ref="BD141:BD143"/>
    <mergeCell ref="BF141:BF143"/>
    <mergeCell ref="BG141:BG143"/>
    <mergeCell ref="BH141:BH143"/>
    <mergeCell ref="BI141:BI143"/>
    <mergeCell ref="AW144:AW146"/>
    <mergeCell ref="AX144:AX146"/>
    <mergeCell ref="AY144:AY146"/>
    <mergeCell ref="AZ144:AZ146"/>
    <mergeCell ref="BA144:BA146"/>
    <mergeCell ref="BD144:BD146"/>
    <mergeCell ref="BE144:BE146"/>
    <mergeCell ref="BF144:BF146"/>
    <mergeCell ref="BG144:BG146"/>
    <mergeCell ref="BH144:BH146"/>
    <mergeCell ref="AW141:AW143"/>
    <mergeCell ref="AX141:AX143"/>
    <mergeCell ref="AY141:AY143"/>
    <mergeCell ref="AZ141:AZ143"/>
    <mergeCell ref="BA141:BA143"/>
    <mergeCell ref="BE135:BE137"/>
    <mergeCell ref="BD135:BD137"/>
    <mergeCell ref="BF135:BF137"/>
    <mergeCell ref="BG135:BG137"/>
    <mergeCell ref="BH135:BH137"/>
    <mergeCell ref="BI135:BI137"/>
    <mergeCell ref="AW138:AW140"/>
    <mergeCell ref="AX138:AX140"/>
    <mergeCell ref="AY138:AY140"/>
    <mergeCell ref="AZ138:AZ140"/>
    <mergeCell ref="BA138:BA140"/>
    <mergeCell ref="BD138:BD140"/>
    <mergeCell ref="BE138:BE140"/>
    <mergeCell ref="BF138:BF140"/>
    <mergeCell ref="BG138:BG140"/>
    <mergeCell ref="BH138:BH140"/>
    <mergeCell ref="BI138:BI140"/>
    <mergeCell ref="AW135:AW137"/>
    <mergeCell ref="AX135:AX137"/>
    <mergeCell ref="AY135:AY137"/>
    <mergeCell ref="AZ135:AZ137"/>
    <mergeCell ref="BA135:BA137"/>
    <mergeCell ref="BB135:BB137"/>
    <mergeCell ref="BC135:BC137"/>
    <mergeCell ref="BB138:BB140"/>
    <mergeCell ref="BC138:BC140"/>
    <mergeCell ref="BB141:BB143"/>
    <mergeCell ref="BI129:BI131"/>
    <mergeCell ref="AW132:AW134"/>
    <mergeCell ref="AX132:AX134"/>
    <mergeCell ref="AY132:AY134"/>
    <mergeCell ref="AZ132:AZ134"/>
    <mergeCell ref="BA132:BA134"/>
    <mergeCell ref="BD132:BD134"/>
    <mergeCell ref="BE132:BE134"/>
    <mergeCell ref="BF132:BF134"/>
    <mergeCell ref="BG132:BG134"/>
    <mergeCell ref="BH132:BH134"/>
    <mergeCell ref="BI132:BI134"/>
    <mergeCell ref="AW129:AW131"/>
    <mergeCell ref="AX129:AX131"/>
    <mergeCell ref="AY129:AY131"/>
    <mergeCell ref="AZ129:AZ131"/>
    <mergeCell ref="BA129:BA131"/>
    <mergeCell ref="BE123:BE125"/>
    <mergeCell ref="BD123:BD125"/>
    <mergeCell ref="BF123:BF125"/>
    <mergeCell ref="BG123:BG125"/>
    <mergeCell ref="BH123:BH125"/>
    <mergeCell ref="BI123:BI125"/>
    <mergeCell ref="AW126:AW128"/>
    <mergeCell ref="AX126:AX128"/>
    <mergeCell ref="AY126:AY128"/>
    <mergeCell ref="AZ126:AZ128"/>
    <mergeCell ref="BA126:BA128"/>
    <mergeCell ref="BD126:BD128"/>
    <mergeCell ref="BE126:BE128"/>
    <mergeCell ref="BF126:BF128"/>
    <mergeCell ref="BG126:BG128"/>
    <mergeCell ref="BH126:BH128"/>
    <mergeCell ref="BI126:BI128"/>
    <mergeCell ref="AW123:AW125"/>
    <mergeCell ref="AX123:AX125"/>
    <mergeCell ref="AY123:AY125"/>
    <mergeCell ref="AZ123:AZ125"/>
    <mergeCell ref="BA123:BA125"/>
    <mergeCell ref="BB123:BB125"/>
    <mergeCell ref="BC123:BC125"/>
    <mergeCell ref="BE117:BE119"/>
    <mergeCell ref="BD117:BD119"/>
    <mergeCell ref="BF117:BF119"/>
    <mergeCell ref="BG117:BG119"/>
    <mergeCell ref="BH117:BH119"/>
    <mergeCell ref="BI117:BI119"/>
    <mergeCell ref="AW120:AW122"/>
    <mergeCell ref="AX120:AX122"/>
    <mergeCell ref="AY120:AY122"/>
    <mergeCell ref="AZ120:AZ122"/>
    <mergeCell ref="BA120:BA122"/>
    <mergeCell ref="BD120:BD122"/>
    <mergeCell ref="BE120:BE122"/>
    <mergeCell ref="BF120:BF122"/>
    <mergeCell ref="BG120:BG122"/>
    <mergeCell ref="BH120:BH122"/>
    <mergeCell ref="BI120:BI122"/>
    <mergeCell ref="AW117:AW119"/>
    <mergeCell ref="AX117:AX119"/>
    <mergeCell ref="AY117:AY119"/>
    <mergeCell ref="AZ117:AZ119"/>
    <mergeCell ref="BA117:BA119"/>
    <mergeCell ref="AW114:AW116"/>
    <mergeCell ref="AX114:AX116"/>
    <mergeCell ref="AY114:AY116"/>
    <mergeCell ref="AZ114:AZ116"/>
    <mergeCell ref="BA114:BA116"/>
    <mergeCell ref="BD114:BD116"/>
    <mergeCell ref="BE114:BE116"/>
    <mergeCell ref="BF114:BF116"/>
    <mergeCell ref="BG114:BG116"/>
    <mergeCell ref="BH114:BH116"/>
    <mergeCell ref="BI114:BI116"/>
    <mergeCell ref="AW111:AW113"/>
    <mergeCell ref="AX111:AX113"/>
    <mergeCell ref="AY111:AY113"/>
    <mergeCell ref="AZ111:AZ113"/>
    <mergeCell ref="BA111:BA113"/>
    <mergeCell ref="BE105:BE107"/>
    <mergeCell ref="BD105:BD107"/>
    <mergeCell ref="BF105:BF107"/>
    <mergeCell ref="BG105:BG107"/>
    <mergeCell ref="BH105:BH107"/>
    <mergeCell ref="BI105:BI107"/>
    <mergeCell ref="AW108:AW110"/>
    <mergeCell ref="AX108:AX110"/>
    <mergeCell ref="AY108:AY110"/>
    <mergeCell ref="AZ108:AZ110"/>
    <mergeCell ref="BA108:BA110"/>
    <mergeCell ref="BD108:BD110"/>
    <mergeCell ref="BE108:BE110"/>
    <mergeCell ref="BF108:BF110"/>
    <mergeCell ref="BG108:BG110"/>
    <mergeCell ref="BH108:BH110"/>
    <mergeCell ref="AW105:AW107"/>
    <mergeCell ref="AX105:AX107"/>
    <mergeCell ref="AY105:AY107"/>
    <mergeCell ref="AZ105:AZ107"/>
    <mergeCell ref="BA105:BA107"/>
    <mergeCell ref="BE99:BE101"/>
    <mergeCell ref="BD99:BD101"/>
    <mergeCell ref="BF99:BF101"/>
    <mergeCell ref="BG99:BG101"/>
    <mergeCell ref="BH99:BH101"/>
    <mergeCell ref="BI99:BI101"/>
    <mergeCell ref="AW102:AW104"/>
    <mergeCell ref="AX102:AX104"/>
    <mergeCell ref="AY102:AY104"/>
    <mergeCell ref="AZ102:AZ104"/>
    <mergeCell ref="BA102:BA104"/>
    <mergeCell ref="BD102:BD104"/>
    <mergeCell ref="BE102:BE104"/>
    <mergeCell ref="BF102:BF104"/>
    <mergeCell ref="BG102:BG104"/>
    <mergeCell ref="BH102:BH104"/>
    <mergeCell ref="BI102:BI104"/>
    <mergeCell ref="AW99:AW101"/>
    <mergeCell ref="AX99:AX101"/>
    <mergeCell ref="AY99:AY101"/>
    <mergeCell ref="AZ99:AZ101"/>
    <mergeCell ref="BA99:BA101"/>
    <mergeCell ref="BB99:BB101"/>
    <mergeCell ref="BC99:BC101"/>
    <mergeCell ref="BB102:BB104"/>
    <mergeCell ref="BC102:BC104"/>
    <mergeCell ref="BB105:BB107"/>
    <mergeCell ref="BE93:BE95"/>
    <mergeCell ref="BD93:BD95"/>
    <mergeCell ref="BF93:BF95"/>
    <mergeCell ref="BG93:BG95"/>
    <mergeCell ref="BH93:BH95"/>
    <mergeCell ref="BI93:BI95"/>
    <mergeCell ref="AW96:AW98"/>
    <mergeCell ref="AX96:AX98"/>
    <mergeCell ref="AY96:AY98"/>
    <mergeCell ref="AZ96:AZ98"/>
    <mergeCell ref="BA96:BA98"/>
    <mergeCell ref="BD96:BD98"/>
    <mergeCell ref="BE96:BE98"/>
    <mergeCell ref="BF96:BF98"/>
    <mergeCell ref="BG96:BG98"/>
    <mergeCell ref="BH96:BH98"/>
    <mergeCell ref="BI96:BI98"/>
    <mergeCell ref="AW93:AW95"/>
    <mergeCell ref="AX93:AX95"/>
    <mergeCell ref="AY93:AY95"/>
    <mergeCell ref="AZ93:AZ95"/>
    <mergeCell ref="BA93:BA95"/>
    <mergeCell ref="BB93:BB95"/>
    <mergeCell ref="BC93:BC95"/>
    <mergeCell ref="BB96:BB98"/>
    <mergeCell ref="BC96:BC98"/>
    <mergeCell ref="BE87:BE89"/>
    <mergeCell ref="BD87:BD89"/>
    <mergeCell ref="BF87:BF89"/>
    <mergeCell ref="BG87:BG89"/>
    <mergeCell ref="BH87:BH89"/>
    <mergeCell ref="BI87:BI89"/>
    <mergeCell ref="AW90:AW92"/>
    <mergeCell ref="AX90:AX92"/>
    <mergeCell ref="AY90:AY92"/>
    <mergeCell ref="AZ90:AZ92"/>
    <mergeCell ref="BA90:BA92"/>
    <mergeCell ref="BD90:BD92"/>
    <mergeCell ref="BE90:BE92"/>
    <mergeCell ref="BF90:BF92"/>
    <mergeCell ref="BG90:BG92"/>
    <mergeCell ref="BH90:BH92"/>
    <mergeCell ref="BI90:BI92"/>
    <mergeCell ref="AW87:AW89"/>
    <mergeCell ref="AX87:AX89"/>
    <mergeCell ref="AY87:AY89"/>
    <mergeCell ref="AZ87:AZ89"/>
    <mergeCell ref="BA87:BA89"/>
    <mergeCell ref="BB87:BB89"/>
    <mergeCell ref="BC87:BC89"/>
    <mergeCell ref="BB90:BB92"/>
    <mergeCell ref="BC90:BC92"/>
    <mergeCell ref="BE81:BE83"/>
    <mergeCell ref="BD81:BD83"/>
    <mergeCell ref="BF81:BF83"/>
    <mergeCell ref="BG81:BG83"/>
    <mergeCell ref="BH81:BH83"/>
    <mergeCell ref="BI81:BI83"/>
    <mergeCell ref="AW84:AW86"/>
    <mergeCell ref="AX84:AX86"/>
    <mergeCell ref="AY84:AY86"/>
    <mergeCell ref="AZ84:AZ86"/>
    <mergeCell ref="BA84:BA86"/>
    <mergeCell ref="BD84:BD86"/>
    <mergeCell ref="BE84:BE86"/>
    <mergeCell ref="BF84:BF86"/>
    <mergeCell ref="BG84:BG86"/>
    <mergeCell ref="BH84:BH86"/>
    <mergeCell ref="BI84:BI86"/>
    <mergeCell ref="AW81:AW83"/>
    <mergeCell ref="AX81:AX83"/>
    <mergeCell ref="AY81:AY83"/>
    <mergeCell ref="AZ81:AZ83"/>
    <mergeCell ref="BA81:BA83"/>
    <mergeCell ref="BB81:BB83"/>
    <mergeCell ref="BC81:BC83"/>
    <mergeCell ref="BB84:BB86"/>
    <mergeCell ref="BC84:BC86"/>
    <mergeCell ref="BE75:BE77"/>
    <mergeCell ref="BD75:BD77"/>
    <mergeCell ref="BF75:BF77"/>
    <mergeCell ref="BG75:BG77"/>
    <mergeCell ref="BH75:BH77"/>
    <mergeCell ref="BI75:BI77"/>
    <mergeCell ref="AW78:AW80"/>
    <mergeCell ref="AX78:AX80"/>
    <mergeCell ref="AY78:AY80"/>
    <mergeCell ref="AZ78:AZ80"/>
    <mergeCell ref="BA78:BA80"/>
    <mergeCell ref="BD78:BD80"/>
    <mergeCell ref="BE78:BE80"/>
    <mergeCell ref="BF78:BF80"/>
    <mergeCell ref="BG78:BG80"/>
    <mergeCell ref="BH78:BH80"/>
    <mergeCell ref="BI78:BI80"/>
    <mergeCell ref="AW75:AW77"/>
    <mergeCell ref="AX75:AX77"/>
    <mergeCell ref="AY75:AY77"/>
    <mergeCell ref="AZ75:AZ77"/>
    <mergeCell ref="BA75:BA77"/>
    <mergeCell ref="BB75:BB77"/>
    <mergeCell ref="BC75:BC77"/>
    <mergeCell ref="BB78:BB80"/>
    <mergeCell ref="BC78:BC80"/>
    <mergeCell ref="BE69:BE71"/>
    <mergeCell ref="BD69:BD71"/>
    <mergeCell ref="BF69:BF71"/>
    <mergeCell ref="BG69:BG71"/>
    <mergeCell ref="BH69:BH71"/>
    <mergeCell ref="BI69:BI71"/>
    <mergeCell ref="AW72:AW74"/>
    <mergeCell ref="AX72:AX74"/>
    <mergeCell ref="AY72:AY74"/>
    <mergeCell ref="AZ72:AZ74"/>
    <mergeCell ref="BA72:BA74"/>
    <mergeCell ref="BD72:BD74"/>
    <mergeCell ref="BE72:BE74"/>
    <mergeCell ref="BF72:BF74"/>
    <mergeCell ref="BG72:BG74"/>
    <mergeCell ref="BH72:BH74"/>
    <mergeCell ref="BI72:BI74"/>
    <mergeCell ref="AW69:AW71"/>
    <mergeCell ref="AX69:AX71"/>
    <mergeCell ref="AY69:AY71"/>
    <mergeCell ref="AZ69:AZ71"/>
    <mergeCell ref="BA69:BA71"/>
    <mergeCell ref="BB69:BB71"/>
    <mergeCell ref="BC69:BC71"/>
    <mergeCell ref="BB72:BB74"/>
    <mergeCell ref="BC72:BC74"/>
    <mergeCell ref="BE63:BE65"/>
    <mergeCell ref="BD63:BD65"/>
    <mergeCell ref="BF63:BF65"/>
    <mergeCell ref="BG63:BG65"/>
    <mergeCell ref="BH63:BH65"/>
    <mergeCell ref="BI63:BI65"/>
    <mergeCell ref="AW66:AW68"/>
    <mergeCell ref="AX66:AX68"/>
    <mergeCell ref="AY66:AY68"/>
    <mergeCell ref="AZ66:AZ68"/>
    <mergeCell ref="BA66:BA68"/>
    <mergeCell ref="BD66:BD68"/>
    <mergeCell ref="BE66:BE68"/>
    <mergeCell ref="BF66:BF68"/>
    <mergeCell ref="BG66:BG68"/>
    <mergeCell ref="BH66:BH68"/>
    <mergeCell ref="BI66:BI68"/>
    <mergeCell ref="AW63:AW65"/>
    <mergeCell ref="AX63:AX65"/>
    <mergeCell ref="AY63:AY65"/>
    <mergeCell ref="AZ63:AZ65"/>
    <mergeCell ref="BA63:BA65"/>
    <mergeCell ref="BB63:BB65"/>
    <mergeCell ref="BC63:BC65"/>
    <mergeCell ref="BB66:BB68"/>
    <mergeCell ref="BC66:BC68"/>
    <mergeCell ref="BE57:BE59"/>
    <mergeCell ref="BD57:BD59"/>
    <mergeCell ref="BF57:BF59"/>
    <mergeCell ref="BG57:BG59"/>
    <mergeCell ref="BH57:BH59"/>
    <mergeCell ref="BI57:BI59"/>
    <mergeCell ref="AW60:AW62"/>
    <mergeCell ref="AX60:AX62"/>
    <mergeCell ref="AY60:AY62"/>
    <mergeCell ref="AZ60:AZ62"/>
    <mergeCell ref="BA60:BA62"/>
    <mergeCell ref="BD60:BD62"/>
    <mergeCell ref="BE60:BE62"/>
    <mergeCell ref="BF60:BF62"/>
    <mergeCell ref="BG60:BG62"/>
    <mergeCell ref="BH60:BH62"/>
    <mergeCell ref="BI60:BI62"/>
    <mergeCell ref="AW57:AW59"/>
    <mergeCell ref="AX57:AX59"/>
    <mergeCell ref="AY57:AY59"/>
    <mergeCell ref="AZ57:AZ59"/>
    <mergeCell ref="BA57:BA59"/>
    <mergeCell ref="BB57:BB59"/>
    <mergeCell ref="BC57:BC59"/>
    <mergeCell ref="BB60:BB62"/>
    <mergeCell ref="BC60:BC62"/>
    <mergeCell ref="BE51:BE53"/>
    <mergeCell ref="BD51:BD53"/>
    <mergeCell ref="BF51:BF53"/>
    <mergeCell ref="BG51:BG53"/>
    <mergeCell ref="BH51:BH53"/>
    <mergeCell ref="BI51:BI53"/>
    <mergeCell ref="AW54:AW56"/>
    <mergeCell ref="AX54:AX56"/>
    <mergeCell ref="AY54:AY56"/>
    <mergeCell ref="AZ54:AZ56"/>
    <mergeCell ref="BA54:BA56"/>
    <mergeCell ref="BD54:BD56"/>
    <mergeCell ref="BE54:BE56"/>
    <mergeCell ref="BF54:BF56"/>
    <mergeCell ref="BG54:BG56"/>
    <mergeCell ref="BH54:BH56"/>
    <mergeCell ref="BI54:BI56"/>
    <mergeCell ref="AW51:AW53"/>
    <mergeCell ref="AX51:AX53"/>
    <mergeCell ref="AY51:AY53"/>
    <mergeCell ref="AZ51:AZ53"/>
    <mergeCell ref="BA51:BA53"/>
    <mergeCell ref="BB51:BB53"/>
    <mergeCell ref="BC51:BC53"/>
    <mergeCell ref="BB54:BB56"/>
    <mergeCell ref="BC54:BC56"/>
    <mergeCell ref="BE45:BE47"/>
    <mergeCell ref="BD45:BD47"/>
    <mergeCell ref="BF45:BF47"/>
    <mergeCell ref="BG45:BG47"/>
    <mergeCell ref="BH45:BH47"/>
    <mergeCell ref="BI45:BI47"/>
    <mergeCell ref="AW48:AW50"/>
    <mergeCell ref="AX48:AX50"/>
    <mergeCell ref="AY48:AY50"/>
    <mergeCell ref="AZ48:AZ50"/>
    <mergeCell ref="BA48:BA50"/>
    <mergeCell ref="BD48:BD50"/>
    <mergeCell ref="BE48:BE50"/>
    <mergeCell ref="BF48:BF50"/>
    <mergeCell ref="BG48:BG50"/>
    <mergeCell ref="BH48:BH50"/>
    <mergeCell ref="BI48:BI50"/>
    <mergeCell ref="AW45:AW47"/>
    <mergeCell ref="AX45:AX47"/>
    <mergeCell ref="AY45:AY47"/>
    <mergeCell ref="AZ45:AZ47"/>
    <mergeCell ref="BA45:BA47"/>
    <mergeCell ref="BB45:BB47"/>
    <mergeCell ref="BC45:BC47"/>
    <mergeCell ref="BB48:BB50"/>
    <mergeCell ref="BC48:BC50"/>
    <mergeCell ref="BE39:BE41"/>
    <mergeCell ref="BD39:BD41"/>
    <mergeCell ref="BF39:BF41"/>
    <mergeCell ref="BG39:BG41"/>
    <mergeCell ref="BH39:BH41"/>
    <mergeCell ref="BI39:BI41"/>
    <mergeCell ref="AW42:AW44"/>
    <mergeCell ref="AX42:AX44"/>
    <mergeCell ref="AY42:AY44"/>
    <mergeCell ref="AZ42:AZ44"/>
    <mergeCell ref="BA42:BA44"/>
    <mergeCell ref="BD42:BD44"/>
    <mergeCell ref="BE42:BE44"/>
    <mergeCell ref="BF42:BF44"/>
    <mergeCell ref="BG42:BG44"/>
    <mergeCell ref="BH42:BH44"/>
    <mergeCell ref="BI42:BI44"/>
    <mergeCell ref="AW39:AW41"/>
    <mergeCell ref="AX39:AX41"/>
    <mergeCell ref="AY39:AY41"/>
    <mergeCell ref="AZ39:AZ41"/>
    <mergeCell ref="BA39:BA41"/>
    <mergeCell ref="BB39:BB41"/>
    <mergeCell ref="BC39:BC41"/>
    <mergeCell ref="BB42:BB44"/>
    <mergeCell ref="BC42:BC44"/>
    <mergeCell ref="BE33:BE35"/>
    <mergeCell ref="BD33:BD35"/>
    <mergeCell ref="BF33:BF35"/>
    <mergeCell ref="BG33:BG35"/>
    <mergeCell ref="BH33:BH35"/>
    <mergeCell ref="BI33:BI35"/>
    <mergeCell ref="AW36:AW38"/>
    <mergeCell ref="AX36:AX38"/>
    <mergeCell ref="AY36:AY38"/>
    <mergeCell ref="AZ36:AZ38"/>
    <mergeCell ref="BA36:BA38"/>
    <mergeCell ref="BD36:BD38"/>
    <mergeCell ref="BE36:BE38"/>
    <mergeCell ref="BF36:BF38"/>
    <mergeCell ref="BG36:BG38"/>
    <mergeCell ref="BH36:BH38"/>
    <mergeCell ref="BI36:BI38"/>
    <mergeCell ref="AW33:AW35"/>
    <mergeCell ref="AX33:AX35"/>
    <mergeCell ref="AY33:AY35"/>
    <mergeCell ref="AZ33:AZ35"/>
    <mergeCell ref="BA33:BA35"/>
    <mergeCell ref="BB33:BB35"/>
    <mergeCell ref="BC33:BC35"/>
    <mergeCell ref="BB36:BB38"/>
    <mergeCell ref="BC36:BC38"/>
    <mergeCell ref="BF27:BF29"/>
    <mergeCell ref="BG27:BG29"/>
    <mergeCell ref="BH27:BH29"/>
    <mergeCell ref="BI27:BI29"/>
    <mergeCell ref="AW30:AW32"/>
    <mergeCell ref="AX30:AX32"/>
    <mergeCell ref="AY30:AY32"/>
    <mergeCell ref="AZ30:AZ32"/>
    <mergeCell ref="BA30:BA32"/>
    <mergeCell ref="BD30:BD32"/>
    <mergeCell ref="BE30:BE32"/>
    <mergeCell ref="BF30:BF32"/>
    <mergeCell ref="BG30:BG32"/>
    <mergeCell ref="BH30:BH32"/>
    <mergeCell ref="BI30:BI32"/>
    <mergeCell ref="AW27:AW29"/>
    <mergeCell ref="AX27:AX29"/>
    <mergeCell ref="AY27:AY29"/>
    <mergeCell ref="AZ27:AZ29"/>
    <mergeCell ref="BA27:BA29"/>
    <mergeCell ref="BG21:BG23"/>
    <mergeCell ref="BH21:BH23"/>
    <mergeCell ref="BI21:BI23"/>
    <mergeCell ref="AW24:AW26"/>
    <mergeCell ref="AX24:AX26"/>
    <mergeCell ref="AY24:AY26"/>
    <mergeCell ref="AZ24:AZ26"/>
    <mergeCell ref="BA24:BA26"/>
    <mergeCell ref="BD24:BD26"/>
    <mergeCell ref="BE24:BE26"/>
    <mergeCell ref="BF24:BF26"/>
    <mergeCell ref="BG24:BG26"/>
    <mergeCell ref="BH24:BH26"/>
    <mergeCell ref="BI24:BI26"/>
    <mergeCell ref="AW21:AW23"/>
    <mergeCell ref="AX21:AX23"/>
    <mergeCell ref="AY21:AY23"/>
    <mergeCell ref="AZ21:AZ23"/>
    <mergeCell ref="BA21:BA23"/>
    <mergeCell ref="BG12:BG14"/>
    <mergeCell ref="BH12:BH14"/>
    <mergeCell ref="BE15:BE17"/>
    <mergeCell ref="BF15:BF17"/>
    <mergeCell ref="AP141:AP143"/>
    <mergeCell ref="AQ141:AQ143"/>
    <mergeCell ref="AP96:AP98"/>
    <mergeCell ref="AQ96:AQ98"/>
    <mergeCell ref="AP99:AP101"/>
    <mergeCell ref="AQ99:AQ101"/>
    <mergeCell ref="AQ51:AQ53"/>
    <mergeCell ref="AP39:AP41"/>
    <mergeCell ref="BG15:BG17"/>
    <mergeCell ref="BH15:BH17"/>
    <mergeCell ref="AW18:AW20"/>
    <mergeCell ref="AX18:AX20"/>
    <mergeCell ref="AY18:AY20"/>
    <mergeCell ref="AZ18:AZ20"/>
    <mergeCell ref="BA18:BA20"/>
    <mergeCell ref="BD18:BD20"/>
    <mergeCell ref="BE18:BE20"/>
    <mergeCell ref="BF18:BF20"/>
    <mergeCell ref="BG18:BG20"/>
    <mergeCell ref="BH18:BH20"/>
    <mergeCell ref="AW15:AW17"/>
    <mergeCell ref="AX15:AX17"/>
    <mergeCell ref="AY15:AY17"/>
    <mergeCell ref="AZ15:AZ17"/>
    <mergeCell ref="BA15:BA17"/>
    <mergeCell ref="BE21:BE23"/>
    <mergeCell ref="BD21:BD23"/>
    <mergeCell ref="BF21:BF23"/>
    <mergeCell ref="Z156:Z158"/>
    <mergeCell ref="Z129:Z131"/>
    <mergeCell ref="AA129:AA131"/>
    <mergeCell ref="Z132:Z134"/>
    <mergeCell ref="AA132:AA134"/>
    <mergeCell ref="Z135:Z137"/>
    <mergeCell ref="AA135:AA137"/>
    <mergeCell ref="Z138:Z140"/>
    <mergeCell ref="AA138:AA140"/>
    <mergeCell ref="Z141:Z143"/>
    <mergeCell ref="AA141:AA143"/>
    <mergeCell ref="AP156:AP158"/>
    <mergeCell ref="AQ156:AQ158"/>
    <mergeCell ref="AV7:AW7"/>
    <mergeCell ref="AX7:AY7"/>
    <mergeCell ref="AZ7:BA7"/>
    <mergeCell ref="BD7:BE7"/>
    <mergeCell ref="Z81:Z83"/>
    <mergeCell ref="Z84:Z86"/>
    <mergeCell ref="Z87:Z89"/>
    <mergeCell ref="Z90:Z92"/>
    <mergeCell ref="Z93:Z95"/>
    <mergeCell ref="Z96:Z98"/>
    <mergeCell ref="Z99:Z101"/>
    <mergeCell ref="AA102:AA104"/>
    <mergeCell ref="AN144:AN146"/>
    <mergeCell ref="AN132:AN134"/>
    <mergeCell ref="AN120:AN122"/>
    <mergeCell ref="AN108:AN110"/>
    <mergeCell ref="AN96:AN98"/>
    <mergeCell ref="AN138:AN140"/>
    <mergeCell ref="AN126:AN128"/>
    <mergeCell ref="Z54:Z56"/>
    <mergeCell ref="AA21:AA23"/>
    <mergeCell ref="Z78:Z80"/>
    <mergeCell ref="Z57:Z59"/>
    <mergeCell ref="Z60:Z62"/>
    <mergeCell ref="Z63:Z65"/>
    <mergeCell ref="Z66:Z68"/>
    <mergeCell ref="Z69:Z71"/>
    <mergeCell ref="Z72:Z74"/>
    <mergeCell ref="AP75:AP77"/>
    <mergeCell ref="AQ75:AQ77"/>
    <mergeCell ref="AP63:AP65"/>
    <mergeCell ref="AQ63:AQ65"/>
    <mergeCell ref="AN78:AN80"/>
    <mergeCell ref="AO78:AO80"/>
    <mergeCell ref="AR78:AR80"/>
    <mergeCell ref="AS78:AS80"/>
    <mergeCell ref="AP51:AP53"/>
    <mergeCell ref="AL33:AL35"/>
    <mergeCell ref="AM33:AM35"/>
    <mergeCell ref="AL36:AL38"/>
    <mergeCell ref="AM36:AM38"/>
    <mergeCell ref="AL39:AL41"/>
    <mergeCell ref="AM39:AM41"/>
    <mergeCell ref="AL42:AL44"/>
    <mergeCell ref="AM42:AM44"/>
    <mergeCell ref="AL45:AL47"/>
    <mergeCell ref="AM45:AM47"/>
    <mergeCell ref="AL48:AL50"/>
    <mergeCell ref="AM48:AM50"/>
    <mergeCell ref="AL51:AL53"/>
    <mergeCell ref="AM51:AM53"/>
    <mergeCell ref="AO138:AO140"/>
    <mergeCell ref="AR138:AR140"/>
    <mergeCell ref="AS138:AS140"/>
    <mergeCell ref="AN141:AN143"/>
    <mergeCell ref="AO141:AO143"/>
    <mergeCell ref="AR141:AR143"/>
    <mergeCell ref="AS141:AS143"/>
    <mergeCell ref="AP138:AP140"/>
    <mergeCell ref="AQ138:AQ140"/>
    <mergeCell ref="BF7:BG7"/>
    <mergeCell ref="BH7:BI7"/>
    <mergeCell ref="AW9:AW11"/>
    <mergeCell ref="AV9:AV11"/>
    <mergeCell ref="AX9:AX11"/>
    <mergeCell ref="AY9:AY11"/>
    <mergeCell ref="AZ9:AZ11"/>
    <mergeCell ref="BA9:BA11"/>
    <mergeCell ref="BE9:BE11"/>
    <mergeCell ref="BD9:BD11"/>
    <mergeCell ref="BD15:BD17"/>
    <mergeCell ref="BF9:BF11"/>
    <mergeCell ref="BG9:BG11"/>
    <mergeCell ref="BH9:BH11"/>
    <mergeCell ref="AS12:AS14"/>
    <mergeCell ref="AW12:AW14"/>
    <mergeCell ref="AX12:AX14"/>
    <mergeCell ref="AY12:AY14"/>
    <mergeCell ref="AZ12:AZ14"/>
    <mergeCell ref="BA12:BA14"/>
    <mergeCell ref="BD12:BD14"/>
    <mergeCell ref="BE12:BE14"/>
    <mergeCell ref="BF12:BF14"/>
    <mergeCell ref="AO156:AO158"/>
    <mergeCell ref="AR156:AR158"/>
    <mergeCell ref="AS156:AS158"/>
    <mergeCell ref="AN150:AN152"/>
    <mergeCell ref="AO150:AO152"/>
    <mergeCell ref="AR150:AR152"/>
    <mergeCell ref="AS150:AS152"/>
    <mergeCell ref="AN153:AN155"/>
    <mergeCell ref="AO153:AO155"/>
    <mergeCell ref="AR153:AR155"/>
    <mergeCell ref="AO144:AO146"/>
    <mergeCell ref="AR144:AR146"/>
    <mergeCell ref="AS144:AS146"/>
    <mergeCell ref="AN147:AN149"/>
    <mergeCell ref="AO147:AO149"/>
    <mergeCell ref="AR147:AR149"/>
    <mergeCell ref="AS147:AS149"/>
    <mergeCell ref="AP144:AP146"/>
    <mergeCell ref="AQ144:AQ146"/>
    <mergeCell ref="AP147:AP149"/>
    <mergeCell ref="AQ147:AQ149"/>
    <mergeCell ref="AN156:AN158"/>
    <mergeCell ref="AS153:AS155"/>
    <mergeCell ref="AP150:AP152"/>
    <mergeCell ref="AQ150:AQ152"/>
    <mergeCell ref="AP153:AP155"/>
    <mergeCell ref="AQ153:AQ155"/>
    <mergeCell ref="AO132:AO134"/>
    <mergeCell ref="AR132:AR134"/>
    <mergeCell ref="AS132:AS134"/>
    <mergeCell ref="AN135:AN137"/>
    <mergeCell ref="AO135:AO137"/>
    <mergeCell ref="AR135:AR137"/>
    <mergeCell ref="AS135:AS137"/>
    <mergeCell ref="AP132:AP134"/>
    <mergeCell ref="AQ132:AQ134"/>
    <mergeCell ref="AP135:AP137"/>
    <mergeCell ref="AQ135:AQ137"/>
    <mergeCell ref="AO126:AO128"/>
    <mergeCell ref="AR126:AR128"/>
    <mergeCell ref="AS126:AS128"/>
    <mergeCell ref="AN129:AN131"/>
    <mergeCell ref="AO129:AO131"/>
    <mergeCell ref="AR129:AR131"/>
    <mergeCell ref="AS129:AS131"/>
    <mergeCell ref="AP126:AP128"/>
    <mergeCell ref="AQ126:AQ128"/>
    <mergeCell ref="AP129:AP131"/>
    <mergeCell ref="AQ129:AQ131"/>
    <mergeCell ref="AO120:AO122"/>
    <mergeCell ref="AR120:AR122"/>
    <mergeCell ref="AS120:AS122"/>
    <mergeCell ref="AN123:AN125"/>
    <mergeCell ref="AO123:AO125"/>
    <mergeCell ref="AR123:AR125"/>
    <mergeCell ref="AS123:AS125"/>
    <mergeCell ref="AP120:AP122"/>
    <mergeCell ref="AQ120:AQ122"/>
    <mergeCell ref="AP123:AP125"/>
    <mergeCell ref="AQ123:AQ125"/>
    <mergeCell ref="AO114:AO116"/>
    <mergeCell ref="AR114:AR116"/>
    <mergeCell ref="AS114:AS116"/>
    <mergeCell ref="AN117:AN119"/>
    <mergeCell ref="AO117:AO119"/>
    <mergeCell ref="AR117:AR119"/>
    <mergeCell ref="AS117:AS119"/>
    <mergeCell ref="AP114:AP116"/>
    <mergeCell ref="AQ114:AQ116"/>
    <mergeCell ref="AP117:AP119"/>
    <mergeCell ref="AQ117:AQ119"/>
    <mergeCell ref="AN114:AN116"/>
    <mergeCell ref="AO108:AO110"/>
    <mergeCell ref="AR108:AR110"/>
    <mergeCell ref="AS108:AS110"/>
    <mergeCell ref="AN111:AN113"/>
    <mergeCell ref="AO111:AO113"/>
    <mergeCell ref="AR111:AR113"/>
    <mergeCell ref="AS111:AS113"/>
    <mergeCell ref="AP108:AP110"/>
    <mergeCell ref="AQ108:AQ110"/>
    <mergeCell ref="AP111:AP113"/>
    <mergeCell ref="AQ111:AQ113"/>
    <mergeCell ref="AP87:AP89"/>
    <mergeCell ref="AQ87:AQ89"/>
    <mergeCell ref="AN102:AN104"/>
    <mergeCell ref="AO102:AO104"/>
    <mergeCell ref="AR102:AR104"/>
    <mergeCell ref="AS102:AS104"/>
    <mergeCell ref="AN105:AN107"/>
    <mergeCell ref="AO105:AO107"/>
    <mergeCell ref="AR105:AR107"/>
    <mergeCell ref="AS105:AS107"/>
    <mergeCell ref="AP102:AP104"/>
    <mergeCell ref="AQ102:AQ104"/>
    <mergeCell ref="AP105:AP107"/>
    <mergeCell ref="AQ105:AQ107"/>
    <mergeCell ref="AO96:AO98"/>
    <mergeCell ref="AR96:AR98"/>
    <mergeCell ref="AS96:AS98"/>
    <mergeCell ref="AN99:AN101"/>
    <mergeCell ref="AO99:AO101"/>
    <mergeCell ref="AR99:AR101"/>
    <mergeCell ref="AS99:AS101"/>
    <mergeCell ref="AN90:AN92"/>
    <mergeCell ref="AO90:AO92"/>
    <mergeCell ref="AR90:AR92"/>
    <mergeCell ref="AS90:AS92"/>
    <mergeCell ref="AN93:AN95"/>
    <mergeCell ref="AO93:AO95"/>
    <mergeCell ref="AR93:AR95"/>
    <mergeCell ref="AS93:AS95"/>
    <mergeCell ref="AP90:AP92"/>
    <mergeCell ref="AQ90:AQ92"/>
    <mergeCell ref="AP93:AP95"/>
    <mergeCell ref="AQ93:AQ95"/>
    <mergeCell ref="AN84:AN86"/>
    <mergeCell ref="AO84:AO86"/>
    <mergeCell ref="AR84:AR86"/>
    <mergeCell ref="AS84:AS86"/>
    <mergeCell ref="AN87:AN89"/>
    <mergeCell ref="AO87:AO89"/>
    <mergeCell ref="AR87:AR89"/>
    <mergeCell ref="AS87:AS89"/>
    <mergeCell ref="AP84:AP86"/>
    <mergeCell ref="AQ84:AQ86"/>
    <mergeCell ref="AN81:AN83"/>
    <mergeCell ref="AO81:AO83"/>
    <mergeCell ref="AR81:AR83"/>
    <mergeCell ref="AS81:AS83"/>
    <mergeCell ref="AP78:AP80"/>
    <mergeCell ref="AQ78:AQ80"/>
    <mergeCell ref="AP81:AP83"/>
    <mergeCell ref="AQ81:AQ83"/>
    <mergeCell ref="AN72:AN74"/>
    <mergeCell ref="AO72:AO74"/>
    <mergeCell ref="AR72:AR74"/>
    <mergeCell ref="AS72:AS74"/>
    <mergeCell ref="AN75:AN77"/>
    <mergeCell ref="AO75:AO77"/>
    <mergeCell ref="AR75:AR77"/>
    <mergeCell ref="AS75:AS77"/>
    <mergeCell ref="AP72:AP74"/>
    <mergeCell ref="AQ72:AQ74"/>
    <mergeCell ref="AN66:AN68"/>
    <mergeCell ref="AO66:AO68"/>
    <mergeCell ref="AR66:AR68"/>
    <mergeCell ref="AS66:AS68"/>
    <mergeCell ref="AN69:AN71"/>
    <mergeCell ref="AO69:AO71"/>
    <mergeCell ref="AR69:AR71"/>
    <mergeCell ref="AS69:AS71"/>
    <mergeCell ref="AP66:AP68"/>
    <mergeCell ref="AQ66:AQ68"/>
    <mergeCell ref="AP69:AP71"/>
    <mergeCell ref="AQ69:AQ71"/>
    <mergeCell ref="AN60:AN62"/>
    <mergeCell ref="AO60:AO62"/>
    <mergeCell ref="AR60:AR62"/>
    <mergeCell ref="AS60:AS62"/>
    <mergeCell ref="AN63:AN65"/>
    <mergeCell ref="AO63:AO65"/>
    <mergeCell ref="AR63:AR65"/>
    <mergeCell ref="AS63:AS65"/>
    <mergeCell ref="AP60:AP62"/>
    <mergeCell ref="AQ60:AQ62"/>
    <mergeCell ref="AN54:AN56"/>
    <mergeCell ref="AO54:AO56"/>
    <mergeCell ref="AR54:AR56"/>
    <mergeCell ref="AS54:AS56"/>
    <mergeCell ref="AN57:AN59"/>
    <mergeCell ref="AO57:AO59"/>
    <mergeCell ref="AR57:AR59"/>
    <mergeCell ref="AS57:AS59"/>
    <mergeCell ref="AP54:AP56"/>
    <mergeCell ref="AQ54:AQ56"/>
    <mergeCell ref="AP57:AP59"/>
    <mergeCell ref="AQ57:AQ59"/>
    <mergeCell ref="AN48:AN50"/>
    <mergeCell ref="AO48:AO50"/>
    <mergeCell ref="AR48:AR50"/>
    <mergeCell ref="AS48:AS50"/>
    <mergeCell ref="AN51:AN53"/>
    <mergeCell ref="AO51:AO53"/>
    <mergeCell ref="AR51:AR53"/>
    <mergeCell ref="AS51:AS53"/>
    <mergeCell ref="AP48:AP50"/>
    <mergeCell ref="AQ48:AQ50"/>
    <mergeCell ref="AN42:AN44"/>
    <mergeCell ref="AO42:AO44"/>
    <mergeCell ref="AR42:AR44"/>
    <mergeCell ref="AS42:AS44"/>
    <mergeCell ref="AN45:AN47"/>
    <mergeCell ref="AO45:AO47"/>
    <mergeCell ref="AR45:AR47"/>
    <mergeCell ref="AS45:AS47"/>
    <mergeCell ref="AP42:AP44"/>
    <mergeCell ref="AQ42:AQ44"/>
    <mergeCell ref="AP45:AP47"/>
    <mergeCell ref="AQ45:AQ47"/>
    <mergeCell ref="AN36:AN38"/>
    <mergeCell ref="AO36:AO38"/>
    <mergeCell ref="AR36:AR38"/>
    <mergeCell ref="AS36:AS38"/>
    <mergeCell ref="AN39:AN41"/>
    <mergeCell ref="AO39:AO41"/>
    <mergeCell ref="AR39:AR41"/>
    <mergeCell ref="AS39:AS41"/>
    <mergeCell ref="AP36:AP38"/>
    <mergeCell ref="AQ36:AQ38"/>
    <mergeCell ref="AQ39:AQ41"/>
    <mergeCell ref="AQ12:AQ14"/>
    <mergeCell ref="AP15:AP17"/>
    <mergeCell ref="AQ15:AQ17"/>
    <mergeCell ref="AN30:AN32"/>
    <mergeCell ref="AO30:AO32"/>
    <mergeCell ref="AR30:AR32"/>
    <mergeCell ref="AS30:AS32"/>
    <mergeCell ref="AP30:AP32"/>
    <mergeCell ref="AQ30:AQ32"/>
    <mergeCell ref="AN24:AN26"/>
    <mergeCell ref="AO24:AO26"/>
    <mergeCell ref="AR24:AR26"/>
    <mergeCell ref="AS24:AS26"/>
    <mergeCell ref="AN27:AN29"/>
    <mergeCell ref="AO27:AO29"/>
    <mergeCell ref="AP27:AP29"/>
    <mergeCell ref="AQ27:AQ29"/>
    <mergeCell ref="AN18:AN20"/>
    <mergeCell ref="AO18:AO20"/>
    <mergeCell ref="AR18:AR20"/>
    <mergeCell ref="AS18:AS20"/>
    <mergeCell ref="AN21:AN23"/>
    <mergeCell ref="AO21:AO23"/>
    <mergeCell ref="AR21:AR23"/>
    <mergeCell ref="AS21:AS23"/>
    <mergeCell ref="AP18:AP20"/>
    <mergeCell ref="AQ18:AQ20"/>
    <mergeCell ref="AP21:AP23"/>
    <mergeCell ref="AQ21:AQ23"/>
    <mergeCell ref="AH147:AH149"/>
    <mergeCell ref="AI147:AI149"/>
    <mergeCell ref="AH132:AH134"/>
    <mergeCell ref="AI132:AI134"/>
    <mergeCell ref="AH135:AH137"/>
    <mergeCell ref="AN33:AN35"/>
    <mergeCell ref="AO33:AO35"/>
    <mergeCell ref="AR33:AR35"/>
    <mergeCell ref="AS33:AS35"/>
    <mergeCell ref="AP33:AP35"/>
    <mergeCell ref="AQ33:AQ35"/>
    <mergeCell ref="AR27:AR29"/>
    <mergeCell ref="AS27:AS29"/>
    <mergeCell ref="AP24:AP26"/>
    <mergeCell ref="AQ24:AQ26"/>
    <mergeCell ref="AN7:AO7"/>
    <mergeCell ref="AR7:AS7"/>
    <mergeCell ref="AO9:AO11"/>
    <mergeCell ref="AN9:AN11"/>
    <mergeCell ref="AR9:AR11"/>
    <mergeCell ref="AS9:AS11"/>
    <mergeCell ref="AP7:AQ7"/>
    <mergeCell ref="AP9:AP11"/>
    <mergeCell ref="AQ9:AQ11"/>
    <mergeCell ref="AN12:AN14"/>
    <mergeCell ref="AO12:AO14"/>
    <mergeCell ref="AR12:AR14"/>
    <mergeCell ref="AN15:AN17"/>
    <mergeCell ref="AO15:AO17"/>
    <mergeCell ref="AR15:AR17"/>
    <mergeCell ref="AS15:AS17"/>
    <mergeCell ref="AP12:AP14"/>
    <mergeCell ref="AF132:AF134"/>
    <mergeCell ref="AG132:AG134"/>
    <mergeCell ref="AJ132:AJ134"/>
    <mergeCell ref="AK132:AK134"/>
    <mergeCell ref="AF135:AF137"/>
    <mergeCell ref="AG135:AG137"/>
    <mergeCell ref="AJ135:AJ137"/>
    <mergeCell ref="AK135:AK137"/>
    <mergeCell ref="AF138:AF140"/>
    <mergeCell ref="AG138:AG140"/>
    <mergeCell ref="AJ138:AJ140"/>
    <mergeCell ref="AK138:AK140"/>
    <mergeCell ref="AI126:AI128"/>
    <mergeCell ref="AH129:AH131"/>
    <mergeCell ref="AI129:AI131"/>
    <mergeCell ref="AH144:AH146"/>
    <mergeCell ref="AI144:AI146"/>
    <mergeCell ref="AF153:AF155"/>
    <mergeCell ref="AG153:AG155"/>
    <mergeCell ref="AJ153:AJ155"/>
    <mergeCell ref="AK153:AK155"/>
    <mergeCell ref="AF156:AF158"/>
    <mergeCell ref="AG156:AG158"/>
    <mergeCell ref="AJ156:AJ158"/>
    <mergeCell ref="AK156:AK158"/>
    <mergeCell ref="AH150:AH152"/>
    <mergeCell ref="AI150:AI152"/>
    <mergeCell ref="AH153:AH155"/>
    <mergeCell ref="AI153:AI155"/>
    <mergeCell ref="AH156:AH158"/>
    <mergeCell ref="AI156:AI158"/>
    <mergeCell ref="AF141:AF143"/>
    <mergeCell ref="AG141:AG143"/>
    <mergeCell ref="AJ141:AJ143"/>
    <mergeCell ref="AK141:AK143"/>
    <mergeCell ref="AF144:AF146"/>
    <mergeCell ref="AG144:AG146"/>
    <mergeCell ref="AJ144:AJ146"/>
    <mergeCell ref="AK144:AK146"/>
    <mergeCell ref="AF147:AF149"/>
    <mergeCell ref="AG147:AG149"/>
    <mergeCell ref="AJ147:AJ149"/>
    <mergeCell ref="AK147:AK149"/>
    <mergeCell ref="AH141:AH143"/>
    <mergeCell ref="AI141:AI143"/>
    <mergeCell ref="AF150:AF152"/>
    <mergeCell ref="AG150:AG152"/>
    <mergeCell ref="AJ150:AJ152"/>
    <mergeCell ref="AK150:AK152"/>
    <mergeCell ref="AG117:AG119"/>
    <mergeCell ref="AJ117:AJ119"/>
    <mergeCell ref="AK117:AK119"/>
    <mergeCell ref="AF120:AF122"/>
    <mergeCell ref="AG120:AG122"/>
    <mergeCell ref="AJ120:AJ122"/>
    <mergeCell ref="AK120:AK122"/>
    <mergeCell ref="AH114:AH116"/>
    <mergeCell ref="AI114:AI116"/>
    <mergeCell ref="AH117:AH119"/>
    <mergeCell ref="AI117:AI119"/>
    <mergeCell ref="AH120:AH122"/>
    <mergeCell ref="AI120:AI122"/>
    <mergeCell ref="AI135:AI137"/>
    <mergeCell ref="AH138:AH140"/>
    <mergeCell ref="AI138:AI140"/>
    <mergeCell ref="AF123:AF125"/>
    <mergeCell ref="AG123:AG125"/>
    <mergeCell ref="AJ123:AJ125"/>
    <mergeCell ref="AK123:AK125"/>
    <mergeCell ref="AF126:AF128"/>
    <mergeCell ref="AG126:AG128"/>
    <mergeCell ref="AJ126:AJ128"/>
    <mergeCell ref="AK126:AK128"/>
    <mergeCell ref="AF129:AF131"/>
    <mergeCell ref="AG129:AG131"/>
    <mergeCell ref="AJ129:AJ131"/>
    <mergeCell ref="AK129:AK131"/>
    <mergeCell ref="AH123:AH125"/>
    <mergeCell ref="AI123:AI125"/>
    <mergeCell ref="AH126:AH128"/>
    <mergeCell ref="AF117:AF119"/>
    <mergeCell ref="AF108:AF110"/>
    <mergeCell ref="AG108:AG110"/>
    <mergeCell ref="AJ108:AJ110"/>
    <mergeCell ref="AK108:AK110"/>
    <mergeCell ref="AF111:AF113"/>
    <mergeCell ref="AG111:AG113"/>
    <mergeCell ref="AJ111:AJ113"/>
    <mergeCell ref="AK111:AK113"/>
    <mergeCell ref="AH105:AH107"/>
    <mergeCell ref="AI105:AI107"/>
    <mergeCell ref="AH108:AH110"/>
    <mergeCell ref="AI108:AI110"/>
    <mergeCell ref="AH111:AH113"/>
    <mergeCell ref="AI111:AI113"/>
    <mergeCell ref="AF114:AF116"/>
    <mergeCell ref="AG114:AG116"/>
    <mergeCell ref="AJ114:AJ116"/>
    <mergeCell ref="AK114:AK116"/>
    <mergeCell ref="AF99:AF101"/>
    <mergeCell ref="AG99:AG101"/>
    <mergeCell ref="AJ99:AJ101"/>
    <mergeCell ref="AK99:AK101"/>
    <mergeCell ref="AF102:AF104"/>
    <mergeCell ref="AG102:AG104"/>
    <mergeCell ref="AJ102:AJ104"/>
    <mergeCell ref="AK102:AK104"/>
    <mergeCell ref="AH96:AH98"/>
    <mergeCell ref="AI96:AI98"/>
    <mergeCell ref="AH99:AH101"/>
    <mergeCell ref="AI99:AI101"/>
    <mergeCell ref="AH102:AH104"/>
    <mergeCell ref="AI102:AI104"/>
    <mergeCell ref="AF105:AF107"/>
    <mergeCell ref="AG105:AG107"/>
    <mergeCell ref="AJ105:AJ107"/>
    <mergeCell ref="AK105:AK107"/>
    <mergeCell ref="AF90:AF92"/>
    <mergeCell ref="AG90:AG92"/>
    <mergeCell ref="AJ90:AJ92"/>
    <mergeCell ref="AK90:AK92"/>
    <mergeCell ref="AF93:AF95"/>
    <mergeCell ref="AG93:AG95"/>
    <mergeCell ref="AJ93:AJ95"/>
    <mergeCell ref="AK93:AK95"/>
    <mergeCell ref="AH87:AH89"/>
    <mergeCell ref="AI87:AI89"/>
    <mergeCell ref="AH90:AH92"/>
    <mergeCell ref="AI90:AI92"/>
    <mergeCell ref="AH93:AH95"/>
    <mergeCell ref="AI93:AI95"/>
    <mergeCell ref="AF96:AF98"/>
    <mergeCell ref="AG96:AG98"/>
    <mergeCell ref="AJ96:AJ98"/>
    <mergeCell ref="AK96:AK98"/>
    <mergeCell ref="AF81:AF83"/>
    <mergeCell ref="AG81:AG83"/>
    <mergeCell ref="AJ81:AJ83"/>
    <mergeCell ref="AK81:AK83"/>
    <mergeCell ref="AF84:AF86"/>
    <mergeCell ref="AG84:AG86"/>
    <mergeCell ref="AJ84:AJ86"/>
    <mergeCell ref="AK84:AK86"/>
    <mergeCell ref="AH78:AH80"/>
    <mergeCell ref="AI78:AI80"/>
    <mergeCell ref="AH81:AH83"/>
    <mergeCell ref="AI81:AI83"/>
    <mergeCell ref="AH84:AH86"/>
    <mergeCell ref="AI84:AI86"/>
    <mergeCell ref="AF87:AF89"/>
    <mergeCell ref="AG87:AG89"/>
    <mergeCell ref="AJ87:AJ89"/>
    <mergeCell ref="AK87:AK89"/>
    <mergeCell ref="AF72:AF74"/>
    <mergeCell ref="AG72:AG74"/>
    <mergeCell ref="AJ72:AJ74"/>
    <mergeCell ref="AK72:AK74"/>
    <mergeCell ref="AF75:AF77"/>
    <mergeCell ref="AG75:AG77"/>
    <mergeCell ref="AJ75:AJ77"/>
    <mergeCell ref="AK75:AK77"/>
    <mergeCell ref="AH69:AH71"/>
    <mergeCell ref="AI69:AI71"/>
    <mergeCell ref="AH72:AH74"/>
    <mergeCell ref="AI72:AI74"/>
    <mergeCell ref="AH75:AH77"/>
    <mergeCell ref="AI75:AI77"/>
    <mergeCell ref="AF78:AF80"/>
    <mergeCell ref="AG78:AG80"/>
    <mergeCell ref="AJ78:AJ80"/>
    <mergeCell ref="AK78:AK80"/>
    <mergeCell ref="AF63:AF65"/>
    <mergeCell ref="AG63:AG65"/>
    <mergeCell ref="AJ63:AJ65"/>
    <mergeCell ref="AK63:AK65"/>
    <mergeCell ref="AF66:AF68"/>
    <mergeCell ref="AG66:AG68"/>
    <mergeCell ref="AJ66:AJ68"/>
    <mergeCell ref="AK66:AK68"/>
    <mergeCell ref="AH60:AH62"/>
    <mergeCell ref="AI60:AI62"/>
    <mergeCell ref="AH63:AH65"/>
    <mergeCell ref="AI63:AI65"/>
    <mergeCell ref="AH66:AH68"/>
    <mergeCell ref="AI66:AI68"/>
    <mergeCell ref="AF69:AF71"/>
    <mergeCell ref="AG69:AG71"/>
    <mergeCell ref="AJ69:AJ71"/>
    <mergeCell ref="AK69:AK71"/>
    <mergeCell ref="AF54:AF56"/>
    <mergeCell ref="AG54:AG56"/>
    <mergeCell ref="AJ54:AJ56"/>
    <mergeCell ref="AK54:AK56"/>
    <mergeCell ref="AF57:AF59"/>
    <mergeCell ref="AG57:AG59"/>
    <mergeCell ref="AJ57:AJ59"/>
    <mergeCell ref="AK57:AK59"/>
    <mergeCell ref="AH51:AH53"/>
    <mergeCell ref="AI51:AI53"/>
    <mergeCell ref="AH54:AH56"/>
    <mergeCell ref="AI54:AI56"/>
    <mergeCell ref="AH57:AH59"/>
    <mergeCell ref="AI57:AI59"/>
    <mergeCell ref="AF60:AF62"/>
    <mergeCell ref="AG60:AG62"/>
    <mergeCell ref="AJ60:AJ62"/>
    <mergeCell ref="AK60:AK62"/>
    <mergeCell ref="AF45:AF47"/>
    <mergeCell ref="AG45:AG47"/>
    <mergeCell ref="AJ45:AJ47"/>
    <mergeCell ref="AK45:AK47"/>
    <mergeCell ref="AF48:AF50"/>
    <mergeCell ref="AG48:AG50"/>
    <mergeCell ref="AJ48:AJ50"/>
    <mergeCell ref="AK48:AK50"/>
    <mergeCell ref="AH42:AH44"/>
    <mergeCell ref="AI42:AI44"/>
    <mergeCell ref="AH45:AH47"/>
    <mergeCell ref="AI45:AI47"/>
    <mergeCell ref="AH48:AH50"/>
    <mergeCell ref="AI48:AI50"/>
    <mergeCell ref="AF51:AF53"/>
    <mergeCell ref="AG51:AG53"/>
    <mergeCell ref="AJ51:AJ53"/>
    <mergeCell ref="AK51:AK53"/>
    <mergeCell ref="AF36:AF38"/>
    <mergeCell ref="AG36:AG38"/>
    <mergeCell ref="AJ36:AJ38"/>
    <mergeCell ref="AK36:AK38"/>
    <mergeCell ref="AF39:AF41"/>
    <mergeCell ref="AG39:AG41"/>
    <mergeCell ref="AJ39:AJ41"/>
    <mergeCell ref="AK39:AK41"/>
    <mergeCell ref="AH33:AH35"/>
    <mergeCell ref="AI33:AI35"/>
    <mergeCell ref="AH36:AH38"/>
    <mergeCell ref="AI36:AI38"/>
    <mergeCell ref="AH39:AH41"/>
    <mergeCell ref="AI39:AI41"/>
    <mergeCell ref="AF42:AF44"/>
    <mergeCell ref="AG42:AG44"/>
    <mergeCell ref="AJ42:AJ44"/>
    <mergeCell ref="AK42:AK44"/>
    <mergeCell ref="AF27:AF29"/>
    <mergeCell ref="AG27:AG29"/>
    <mergeCell ref="AJ27:AJ29"/>
    <mergeCell ref="AK27:AK29"/>
    <mergeCell ref="AF30:AF32"/>
    <mergeCell ref="AG30:AG32"/>
    <mergeCell ref="AJ30:AJ32"/>
    <mergeCell ref="AK30:AK32"/>
    <mergeCell ref="AH24:AH26"/>
    <mergeCell ref="AI24:AI26"/>
    <mergeCell ref="AH27:AH29"/>
    <mergeCell ref="AI27:AI29"/>
    <mergeCell ref="AH30:AH32"/>
    <mergeCell ref="AI30:AI32"/>
    <mergeCell ref="AF33:AF35"/>
    <mergeCell ref="AG33:AG35"/>
    <mergeCell ref="AJ33:AJ35"/>
    <mergeCell ref="AK33:AK35"/>
    <mergeCell ref="AK15:AK17"/>
    <mergeCell ref="AF18:AF20"/>
    <mergeCell ref="AG18:AG20"/>
    <mergeCell ref="AJ18:AJ20"/>
    <mergeCell ref="AK18:AK20"/>
    <mergeCell ref="AF21:AF23"/>
    <mergeCell ref="AG21:AG23"/>
    <mergeCell ref="AJ21:AJ23"/>
    <mergeCell ref="AK21:AK23"/>
    <mergeCell ref="AH15:AH17"/>
    <mergeCell ref="AI15:AI17"/>
    <mergeCell ref="AH18:AH20"/>
    <mergeCell ref="AI18:AI20"/>
    <mergeCell ref="AH21:AH23"/>
    <mergeCell ref="AI21:AI23"/>
    <mergeCell ref="AF24:AF26"/>
    <mergeCell ref="AG24:AG26"/>
    <mergeCell ref="AJ24:AJ26"/>
    <mergeCell ref="AK24:AK26"/>
    <mergeCell ref="AG9:AG11"/>
    <mergeCell ref="AJ9:AJ11"/>
    <mergeCell ref="AK9:AK11"/>
    <mergeCell ref="AF12:AF14"/>
    <mergeCell ref="AG12:AG14"/>
    <mergeCell ref="AJ12:AJ14"/>
    <mergeCell ref="AK12:AK14"/>
    <mergeCell ref="AH7:AI7"/>
    <mergeCell ref="AH9:AH11"/>
    <mergeCell ref="AI9:AI11"/>
    <mergeCell ref="AH12:AH14"/>
    <mergeCell ref="AI12:AI14"/>
    <mergeCell ref="AB153:AB155"/>
    <mergeCell ref="AC153:AC155"/>
    <mergeCell ref="AB147:AB149"/>
    <mergeCell ref="AC147:AC149"/>
    <mergeCell ref="AB141:AB143"/>
    <mergeCell ref="AC141:AC143"/>
    <mergeCell ref="AB135:AB137"/>
    <mergeCell ref="AC135:AC137"/>
    <mergeCell ref="AB144:AB146"/>
    <mergeCell ref="AC144:AC146"/>
    <mergeCell ref="AF15:AF17"/>
    <mergeCell ref="AG15:AG17"/>
    <mergeCell ref="AJ15:AJ17"/>
    <mergeCell ref="AB126:AB128"/>
    <mergeCell ref="AC126:AC128"/>
    <mergeCell ref="AB117:AB119"/>
    <mergeCell ref="AC117:AC119"/>
    <mergeCell ref="AC84:AC86"/>
    <mergeCell ref="AD57:AD59"/>
    <mergeCell ref="AE57:AE59"/>
    <mergeCell ref="X153:X155"/>
    <mergeCell ref="W153:W155"/>
    <mergeCell ref="AD153:AD155"/>
    <mergeCell ref="AE153:AE155"/>
    <mergeCell ref="AB150:AB152"/>
    <mergeCell ref="AC150:AC152"/>
    <mergeCell ref="V150:V152"/>
    <mergeCell ref="X150:X152"/>
    <mergeCell ref="W150:W152"/>
    <mergeCell ref="AD150:AD152"/>
    <mergeCell ref="AE150:AE152"/>
    <mergeCell ref="W147:W149"/>
    <mergeCell ref="X147:X149"/>
    <mergeCell ref="AD147:AD149"/>
    <mergeCell ref="AE147:AE149"/>
    <mergeCell ref="Y147:Y149"/>
    <mergeCell ref="Y150:Y152"/>
    <mergeCell ref="Y153:Y155"/>
    <mergeCell ref="Z147:Z149"/>
    <mergeCell ref="AA147:AA149"/>
    <mergeCell ref="Z150:Z152"/>
    <mergeCell ref="AA150:AA152"/>
    <mergeCell ref="Z153:Z155"/>
    <mergeCell ref="AA153:AA155"/>
    <mergeCell ref="V144:V146"/>
    <mergeCell ref="X144:X146"/>
    <mergeCell ref="W144:W146"/>
    <mergeCell ref="AD144:AD146"/>
    <mergeCell ref="AE144:AE146"/>
    <mergeCell ref="X141:X143"/>
    <mergeCell ref="W141:W143"/>
    <mergeCell ref="AD141:AD143"/>
    <mergeCell ref="AE141:AE143"/>
    <mergeCell ref="AB138:AB140"/>
    <mergeCell ref="AC138:AC140"/>
    <mergeCell ref="V138:V140"/>
    <mergeCell ref="X138:X140"/>
    <mergeCell ref="W138:W140"/>
    <mergeCell ref="AD138:AD140"/>
    <mergeCell ref="AE138:AE140"/>
    <mergeCell ref="Y138:Y140"/>
    <mergeCell ref="Y141:Y143"/>
    <mergeCell ref="Y144:Y146"/>
    <mergeCell ref="Z144:Z146"/>
    <mergeCell ref="AA144:AA146"/>
    <mergeCell ref="V135:V137"/>
    <mergeCell ref="X135:X137"/>
    <mergeCell ref="W135:W137"/>
    <mergeCell ref="AD135:AD137"/>
    <mergeCell ref="AE135:AE137"/>
    <mergeCell ref="AB132:AB134"/>
    <mergeCell ref="AC132:AC134"/>
    <mergeCell ref="V132:V134"/>
    <mergeCell ref="X132:X134"/>
    <mergeCell ref="W132:W134"/>
    <mergeCell ref="AD132:AD134"/>
    <mergeCell ref="AE132:AE134"/>
    <mergeCell ref="Y132:Y134"/>
    <mergeCell ref="Y135:Y137"/>
    <mergeCell ref="AB129:AB131"/>
    <mergeCell ref="AC129:AC131"/>
    <mergeCell ref="V129:V131"/>
    <mergeCell ref="X129:X131"/>
    <mergeCell ref="W129:W131"/>
    <mergeCell ref="AD129:AD131"/>
    <mergeCell ref="AE129:AE131"/>
    <mergeCell ref="V126:V128"/>
    <mergeCell ref="X126:X128"/>
    <mergeCell ref="W126:W128"/>
    <mergeCell ref="AD126:AD128"/>
    <mergeCell ref="AE126:AE128"/>
    <mergeCell ref="Z126:Z128"/>
    <mergeCell ref="AA126:AA128"/>
    <mergeCell ref="Y126:Y128"/>
    <mergeCell ref="Y129:Y131"/>
    <mergeCell ref="AB123:AB125"/>
    <mergeCell ref="AC123:AC125"/>
    <mergeCell ref="V123:V125"/>
    <mergeCell ref="X123:X125"/>
    <mergeCell ref="W123:W125"/>
    <mergeCell ref="AD123:AD125"/>
    <mergeCell ref="AE123:AE125"/>
    <mergeCell ref="AB120:AB122"/>
    <mergeCell ref="AC120:AC122"/>
    <mergeCell ref="V120:V122"/>
    <mergeCell ref="X120:X122"/>
    <mergeCell ref="W120:W122"/>
    <mergeCell ref="AD120:AD122"/>
    <mergeCell ref="AE120:AE122"/>
    <mergeCell ref="Z120:Z122"/>
    <mergeCell ref="Z123:Z125"/>
    <mergeCell ref="AA120:AA122"/>
    <mergeCell ref="AA123:AA125"/>
    <mergeCell ref="Y123:Y125"/>
    <mergeCell ref="Y120:Y122"/>
    <mergeCell ref="V117:V119"/>
    <mergeCell ref="X117:X119"/>
    <mergeCell ref="W117:W119"/>
    <mergeCell ref="AD117:AD119"/>
    <mergeCell ref="AE117:AE119"/>
    <mergeCell ref="X114:X116"/>
    <mergeCell ref="W114:W116"/>
    <mergeCell ref="AD114:AD116"/>
    <mergeCell ref="AE114:AE116"/>
    <mergeCell ref="AA114:AA116"/>
    <mergeCell ref="AB114:AB116"/>
    <mergeCell ref="AC114:AC116"/>
    <mergeCell ref="Z114:Z116"/>
    <mergeCell ref="Z117:Z119"/>
    <mergeCell ref="AA117:AA119"/>
    <mergeCell ref="AB108:AB110"/>
    <mergeCell ref="AC108:AC110"/>
    <mergeCell ref="AA108:AA110"/>
    <mergeCell ref="Y114:Y116"/>
    <mergeCell ref="Y117:Y119"/>
    <mergeCell ref="C111:C113"/>
    <mergeCell ref="V111:V113"/>
    <mergeCell ref="X111:X113"/>
    <mergeCell ref="W111:W113"/>
    <mergeCell ref="AD111:AD113"/>
    <mergeCell ref="AE111:AE113"/>
    <mergeCell ref="AA111:AA113"/>
    <mergeCell ref="AB111:AB113"/>
    <mergeCell ref="AC111:AC113"/>
    <mergeCell ref="X108:X110"/>
    <mergeCell ref="W108:W110"/>
    <mergeCell ref="AD108:AD110"/>
    <mergeCell ref="AE108:AE110"/>
    <mergeCell ref="Z108:Z110"/>
    <mergeCell ref="I108:I110"/>
    <mergeCell ref="I111:I113"/>
    <mergeCell ref="Z111:Z113"/>
    <mergeCell ref="N108:N110"/>
    <mergeCell ref="N111:N113"/>
    <mergeCell ref="D108:D110"/>
    <mergeCell ref="D111:D113"/>
    <mergeCell ref="Q108:Q110"/>
    <mergeCell ref="J99:J101"/>
    <mergeCell ref="J102:J104"/>
    <mergeCell ref="J105:J107"/>
    <mergeCell ref="J108:J110"/>
    <mergeCell ref="J111:J113"/>
    <mergeCell ref="X96:X98"/>
    <mergeCell ref="AD96:AD98"/>
    <mergeCell ref="AE96:AE98"/>
    <mergeCell ref="AA96:AA98"/>
    <mergeCell ref="AB96:AB98"/>
    <mergeCell ref="AC96:AC98"/>
    <mergeCell ref="X105:X107"/>
    <mergeCell ref="W105:W107"/>
    <mergeCell ref="AD105:AD107"/>
    <mergeCell ref="AE105:AE107"/>
    <mergeCell ref="AA105:AA107"/>
    <mergeCell ref="AB105:AB107"/>
    <mergeCell ref="AC105:AC107"/>
    <mergeCell ref="Z102:Z104"/>
    <mergeCell ref="Z105:Z107"/>
    <mergeCell ref="X102:X104"/>
    <mergeCell ref="AD102:AD104"/>
    <mergeCell ref="AE102:AE104"/>
    <mergeCell ref="AB102:AB104"/>
    <mergeCell ref="AC102:AC104"/>
    <mergeCell ref="Y105:Y107"/>
    <mergeCell ref="V96:V98"/>
    <mergeCell ref="K105:K107"/>
    <mergeCell ref="O96:O98"/>
    <mergeCell ref="R105:R107"/>
    <mergeCell ref="X93:X95"/>
    <mergeCell ref="W93:W95"/>
    <mergeCell ref="N99:N101"/>
    <mergeCell ref="N102:N104"/>
    <mergeCell ref="N96:N98"/>
    <mergeCell ref="X90:X92"/>
    <mergeCell ref="AD90:AD92"/>
    <mergeCell ref="AE90:AE92"/>
    <mergeCell ref="AA90:AA92"/>
    <mergeCell ref="AB90:AB92"/>
    <mergeCell ref="AC90:AC92"/>
    <mergeCell ref="W90:W92"/>
    <mergeCell ref="X99:X101"/>
    <mergeCell ref="AD99:AD101"/>
    <mergeCell ref="AE99:AE101"/>
    <mergeCell ref="AA99:AA101"/>
    <mergeCell ref="AB99:AB101"/>
    <mergeCell ref="AC99:AC101"/>
    <mergeCell ref="AD93:AD95"/>
    <mergeCell ref="AE93:AE95"/>
    <mergeCell ref="AA93:AA95"/>
    <mergeCell ref="AB93:AB95"/>
    <mergeCell ref="AC93:AC95"/>
    <mergeCell ref="O90:O92"/>
    <mergeCell ref="P90:P92"/>
    <mergeCell ref="P93:P95"/>
    <mergeCell ref="P96:P98"/>
    <mergeCell ref="P99:P101"/>
    <mergeCell ref="P102:P104"/>
    <mergeCell ref="R102:R104"/>
    <mergeCell ref="V93:V95"/>
    <mergeCell ref="B153:B155"/>
    <mergeCell ref="B141:B143"/>
    <mergeCell ref="B144:B146"/>
    <mergeCell ref="B147:B149"/>
    <mergeCell ref="C90:C92"/>
    <mergeCell ref="C93:C95"/>
    <mergeCell ref="C96:C98"/>
    <mergeCell ref="C123:C125"/>
    <mergeCell ref="C126:C128"/>
    <mergeCell ref="C129:C131"/>
    <mergeCell ref="C132:C134"/>
    <mergeCell ref="C135:C137"/>
    <mergeCell ref="C141:C143"/>
    <mergeCell ref="C144:C146"/>
    <mergeCell ref="C147:C149"/>
    <mergeCell ref="V90:V92"/>
    <mergeCell ref="C108:C110"/>
    <mergeCell ref="V108:V110"/>
    <mergeCell ref="C138:C140"/>
    <mergeCell ref="C117:C119"/>
    <mergeCell ref="C120:C122"/>
    <mergeCell ref="V147:V149"/>
    <mergeCell ref="C105:C107"/>
    <mergeCell ref="V105:V107"/>
    <mergeCell ref="C114:C116"/>
    <mergeCell ref="V114:V116"/>
    <mergeCell ref="V141:V143"/>
    <mergeCell ref="V153:V155"/>
    <mergeCell ref="E105:E107"/>
    <mergeCell ref="L147:L149"/>
    <mergeCell ref="L150:L152"/>
    <mergeCell ref="L153:L155"/>
    <mergeCell ref="B84:B86"/>
    <mergeCell ref="B129:B131"/>
    <mergeCell ref="B132:B134"/>
    <mergeCell ref="B135:B137"/>
    <mergeCell ref="B138:B140"/>
    <mergeCell ref="B150:B152"/>
    <mergeCell ref="B99:B101"/>
    <mergeCell ref="B102:B104"/>
    <mergeCell ref="B105:B107"/>
    <mergeCell ref="B108:B110"/>
    <mergeCell ref="B111:B113"/>
    <mergeCell ref="B114:B116"/>
    <mergeCell ref="B117:B119"/>
    <mergeCell ref="B87:B89"/>
    <mergeCell ref="C87:C89"/>
    <mergeCell ref="V87:V89"/>
    <mergeCell ref="X87:X89"/>
    <mergeCell ref="B120:B122"/>
    <mergeCell ref="W96:W98"/>
    <mergeCell ref="C102:C104"/>
    <mergeCell ref="V102:V104"/>
    <mergeCell ref="W102:W104"/>
    <mergeCell ref="C99:C101"/>
    <mergeCell ref="V99:V101"/>
    <mergeCell ref="W99:W101"/>
    <mergeCell ref="H102:H104"/>
    <mergeCell ref="E93:E95"/>
    <mergeCell ref="G93:G95"/>
    <mergeCell ref="H93:H95"/>
    <mergeCell ref="E96:E98"/>
    <mergeCell ref="G96:G98"/>
    <mergeCell ref="L84:L86"/>
    <mergeCell ref="B81:B83"/>
    <mergeCell ref="C81:C83"/>
    <mergeCell ref="V81:V83"/>
    <mergeCell ref="X81:X83"/>
    <mergeCell ref="W81:W83"/>
    <mergeCell ref="AD81:AD83"/>
    <mergeCell ref="AE81:AE83"/>
    <mergeCell ref="AA81:AA83"/>
    <mergeCell ref="AB81:AB83"/>
    <mergeCell ref="AC81:AC83"/>
    <mergeCell ref="AD78:AD80"/>
    <mergeCell ref="AE78:AE80"/>
    <mergeCell ref="AA78:AA80"/>
    <mergeCell ref="AB78:AB80"/>
    <mergeCell ref="AC78:AC80"/>
    <mergeCell ref="B78:B80"/>
    <mergeCell ref="C78:C80"/>
    <mergeCell ref="V78:V80"/>
    <mergeCell ref="X78:X80"/>
    <mergeCell ref="I78:I80"/>
    <mergeCell ref="I81:I83"/>
    <mergeCell ref="Q78:Q80"/>
    <mergeCell ref="Q81:Q83"/>
    <mergeCell ref="M78:M80"/>
    <mergeCell ref="L78:L80"/>
    <mergeCell ref="L81:L83"/>
    <mergeCell ref="F78:F80"/>
    <mergeCell ref="F81:F83"/>
    <mergeCell ref="R81:R83"/>
    <mergeCell ref="E78:E80"/>
    <mergeCell ref="N81:N83"/>
    <mergeCell ref="B57:B59"/>
    <mergeCell ref="C57:C59"/>
    <mergeCell ref="B75:B77"/>
    <mergeCell ref="C75:C77"/>
    <mergeCell ref="V75:V77"/>
    <mergeCell ref="X75:X77"/>
    <mergeCell ref="W75:W77"/>
    <mergeCell ref="AD75:AD77"/>
    <mergeCell ref="AE75:AE77"/>
    <mergeCell ref="AA75:AA77"/>
    <mergeCell ref="AB75:AB77"/>
    <mergeCell ref="AC75:AC77"/>
    <mergeCell ref="AD72:AD74"/>
    <mergeCell ref="AE72:AE74"/>
    <mergeCell ref="AA72:AA74"/>
    <mergeCell ref="AB72:AB74"/>
    <mergeCell ref="AC72:AC74"/>
    <mergeCell ref="B72:B74"/>
    <mergeCell ref="N72:N74"/>
    <mergeCell ref="E60:E62"/>
    <mergeCell ref="E63:E65"/>
    <mergeCell ref="E66:E68"/>
    <mergeCell ref="I75:I77"/>
    <mergeCell ref="Q63:Q65"/>
    <mergeCell ref="Q66:Q68"/>
    <mergeCell ref="Q69:Q71"/>
    <mergeCell ref="Q72:Q74"/>
    <mergeCell ref="Q75:Q77"/>
    <mergeCell ref="B69:B71"/>
    <mergeCell ref="C69:C71"/>
    <mergeCell ref="V69:V71"/>
    <mergeCell ref="X69:X71"/>
    <mergeCell ref="W69:W71"/>
    <mergeCell ref="AD69:AD71"/>
    <mergeCell ref="AE69:AE71"/>
    <mergeCell ref="AA69:AA71"/>
    <mergeCell ref="AB69:AB71"/>
    <mergeCell ref="AC69:AC71"/>
    <mergeCell ref="AD66:AD68"/>
    <mergeCell ref="AE66:AE68"/>
    <mergeCell ref="E75:E77"/>
    <mergeCell ref="AB66:AB68"/>
    <mergeCell ref="AC66:AC68"/>
    <mergeCell ref="M72:M74"/>
    <mergeCell ref="M75:M77"/>
    <mergeCell ref="L69:L71"/>
    <mergeCell ref="L72:L74"/>
    <mergeCell ref="L75:L77"/>
    <mergeCell ref="J75:J77"/>
    <mergeCell ref="H66:H68"/>
    <mergeCell ref="M66:M68"/>
    <mergeCell ref="AA57:AA59"/>
    <mergeCell ref="AB57:AB59"/>
    <mergeCell ref="AC57:AC59"/>
    <mergeCell ref="V72:V74"/>
    <mergeCell ref="X72:X74"/>
    <mergeCell ref="W72:W74"/>
    <mergeCell ref="Z75:Z77"/>
    <mergeCell ref="W84:W86"/>
    <mergeCell ref="AD84:AD86"/>
    <mergeCell ref="AE84:AE86"/>
    <mergeCell ref="AA84:AA86"/>
    <mergeCell ref="AB84:AB86"/>
    <mergeCell ref="Z7:AA7"/>
    <mergeCell ref="Z9:Z11"/>
    <mergeCell ref="Z12:Z14"/>
    <mergeCell ref="Z15:Z17"/>
    <mergeCell ref="Z18:Z20"/>
    <mergeCell ref="Z21:Z23"/>
    <mergeCell ref="Z24:Z26"/>
    <mergeCell ref="Z27:Z29"/>
    <mergeCell ref="Z30:Z32"/>
    <mergeCell ref="Z33:Z35"/>
    <mergeCell ref="AD60:AD62"/>
    <mergeCell ref="AE60:AE62"/>
    <mergeCell ref="X42:X44"/>
    <mergeCell ref="W42:W44"/>
    <mergeCell ref="V57:V59"/>
    <mergeCell ref="X57:X59"/>
    <mergeCell ref="W57:W59"/>
    <mergeCell ref="W36:W38"/>
    <mergeCell ref="AD36:AD38"/>
    <mergeCell ref="AE36:AE38"/>
    <mergeCell ref="B51:B53"/>
    <mergeCell ref="C51:C53"/>
    <mergeCell ref="AC156:AC158"/>
    <mergeCell ref="AA156:AA158"/>
    <mergeCell ref="AA63:AA65"/>
    <mergeCell ref="AA36:AA38"/>
    <mergeCell ref="AC15:AC17"/>
    <mergeCell ref="AA42:AA44"/>
    <mergeCell ref="AB42:AB44"/>
    <mergeCell ref="AC42:AC44"/>
    <mergeCell ref="AB30:AB32"/>
    <mergeCell ref="AC30:AC32"/>
    <mergeCell ref="AB51:AB53"/>
    <mergeCell ref="AC51:AC53"/>
    <mergeCell ref="AA54:AA56"/>
    <mergeCell ref="AB54:AB56"/>
    <mergeCell ref="AC54:AC56"/>
    <mergeCell ref="AA66:AA68"/>
    <mergeCell ref="W78:W80"/>
    <mergeCell ref="W87:W89"/>
    <mergeCell ref="AA87:AA89"/>
    <mergeCell ref="AB87:AB89"/>
    <mergeCell ref="AC87:AC89"/>
    <mergeCell ref="C84:C86"/>
    <mergeCell ref="V84:V86"/>
    <mergeCell ref="X84:X86"/>
    <mergeCell ref="C150:C152"/>
    <mergeCell ref="C153:C155"/>
    <mergeCell ref="B90:B92"/>
    <mergeCell ref="B93:B95"/>
    <mergeCell ref="B96:B98"/>
    <mergeCell ref="B123:B125"/>
    <mergeCell ref="B156:B158"/>
    <mergeCell ref="C156:C158"/>
    <mergeCell ref="V156:V158"/>
    <mergeCell ref="X156:X158"/>
    <mergeCell ref="W156:W158"/>
    <mergeCell ref="AD156:AD158"/>
    <mergeCell ref="AE156:AE158"/>
    <mergeCell ref="AB156:AB158"/>
    <mergeCell ref="AE63:AE65"/>
    <mergeCell ref="AB63:AB65"/>
    <mergeCell ref="AC63:AC65"/>
    <mergeCell ref="B60:B62"/>
    <mergeCell ref="X63:X65"/>
    <mergeCell ref="W63:W65"/>
    <mergeCell ref="AD63:AD65"/>
    <mergeCell ref="B63:B65"/>
    <mergeCell ref="C63:C65"/>
    <mergeCell ref="V63:V65"/>
    <mergeCell ref="AB60:AB62"/>
    <mergeCell ref="AC60:AC62"/>
    <mergeCell ref="AA60:AA62"/>
    <mergeCell ref="C60:C62"/>
    <mergeCell ref="V60:V62"/>
    <mergeCell ref="C72:C74"/>
    <mergeCell ref="X66:X68"/>
    <mergeCell ref="B66:B68"/>
    <mergeCell ref="C66:C68"/>
    <mergeCell ref="V66:V68"/>
    <mergeCell ref="W66:W68"/>
    <mergeCell ref="AD87:AD89"/>
    <mergeCell ref="AE87:AE89"/>
    <mergeCell ref="B126:B128"/>
    <mergeCell ref="B48:B50"/>
    <mergeCell ref="V48:V50"/>
    <mergeCell ref="X48:X50"/>
    <mergeCell ref="W48:W50"/>
    <mergeCell ref="B45:B47"/>
    <mergeCell ref="AD42:AD44"/>
    <mergeCell ref="AE42:AE44"/>
    <mergeCell ref="X54:X56"/>
    <mergeCell ref="AD54:AD56"/>
    <mergeCell ref="AE54:AE56"/>
    <mergeCell ref="AB45:AB47"/>
    <mergeCell ref="AC45:AC47"/>
    <mergeCell ref="C45:C47"/>
    <mergeCell ref="C48:C50"/>
    <mergeCell ref="AD48:AD50"/>
    <mergeCell ref="AE48:AE50"/>
    <mergeCell ref="AA48:AA50"/>
    <mergeCell ref="AB48:AB50"/>
    <mergeCell ref="AC48:AC50"/>
    <mergeCell ref="V45:V47"/>
    <mergeCell ref="X45:X47"/>
    <mergeCell ref="W45:W47"/>
    <mergeCell ref="AD45:AD47"/>
    <mergeCell ref="AE45:AE47"/>
    <mergeCell ref="B54:B56"/>
    <mergeCell ref="C54:C56"/>
    <mergeCell ref="V54:V56"/>
    <mergeCell ref="W54:W56"/>
    <mergeCell ref="W51:W53"/>
    <mergeCell ref="AD51:AD53"/>
    <mergeCell ref="AE51:AE53"/>
    <mergeCell ref="D54:D56"/>
    <mergeCell ref="B5:C5"/>
    <mergeCell ref="B36:B38"/>
    <mergeCell ref="C36:C38"/>
    <mergeCell ref="V36:V38"/>
    <mergeCell ref="X36:X38"/>
    <mergeCell ref="W12:W14"/>
    <mergeCell ref="X12:X14"/>
    <mergeCell ref="AD12:AD14"/>
    <mergeCell ref="B12:B14"/>
    <mergeCell ref="C12:C14"/>
    <mergeCell ref="V12:V14"/>
    <mergeCell ref="AE12:AE14"/>
    <mergeCell ref="C15:C17"/>
    <mergeCell ref="B7:B8"/>
    <mergeCell ref="C7:C8"/>
    <mergeCell ref="T8:U8"/>
    <mergeCell ref="B9:B11"/>
    <mergeCell ref="C9:C11"/>
    <mergeCell ref="V9:V11"/>
    <mergeCell ref="W7:W8"/>
    <mergeCell ref="AD7:AE7"/>
    <mergeCell ref="V27:V29"/>
    <mergeCell ref="AC27:AC29"/>
    <mergeCell ref="AB21:AB23"/>
    <mergeCell ref="AC21:AC23"/>
    <mergeCell ref="B33:B35"/>
    <mergeCell ref="C33:C35"/>
    <mergeCell ref="V33:V35"/>
    <mergeCell ref="AA15:AA17"/>
    <mergeCell ref="X21:X23"/>
    <mergeCell ref="H24:H26"/>
    <mergeCell ref="E27:E29"/>
    <mergeCell ref="AC9:AC11"/>
    <mergeCell ref="AA9:AA11"/>
    <mergeCell ref="AD9:AD11"/>
    <mergeCell ref="AE9:AE11"/>
    <mergeCell ref="AB9:AB11"/>
    <mergeCell ref="AB12:AB14"/>
    <mergeCell ref="AC12:AC14"/>
    <mergeCell ref="AA12:AA14"/>
    <mergeCell ref="AB36:AB38"/>
    <mergeCell ref="AB15:AB17"/>
    <mergeCell ref="AB7:AC7"/>
    <mergeCell ref="X15:X17"/>
    <mergeCell ref="W15:W17"/>
    <mergeCell ref="W30:W32"/>
    <mergeCell ref="X9:X11"/>
    <mergeCell ref="W9:W11"/>
    <mergeCell ref="AD15:AD17"/>
    <mergeCell ref="AE15:AE17"/>
    <mergeCell ref="X27:X29"/>
    <mergeCell ref="W27:W29"/>
    <mergeCell ref="AD27:AD29"/>
    <mergeCell ref="AE27:AE29"/>
    <mergeCell ref="AA27:AA29"/>
    <mergeCell ref="AB27:AB29"/>
    <mergeCell ref="AE21:AE23"/>
    <mergeCell ref="AE24:AE26"/>
    <mergeCell ref="AA24:AA26"/>
    <mergeCell ref="AA33:AA35"/>
    <mergeCell ref="AD30:AD32"/>
    <mergeCell ref="AE30:AE32"/>
    <mergeCell ref="AA30:AA32"/>
    <mergeCell ref="AD33:AD35"/>
    <mergeCell ref="AF7:AG7"/>
    <mergeCell ref="AJ7:AK7"/>
    <mergeCell ref="AF9:AF11"/>
    <mergeCell ref="B39:B41"/>
    <mergeCell ref="B15:B17"/>
    <mergeCell ref="V15:V17"/>
    <mergeCell ref="B42:B44"/>
    <mergeCell ref="C42:C44"/>
    <mergeCell ref="V42:V44"/>
    <mergeCell ref="C24:C26"/>
    <mergeCell ref="B21:B23"/>
    <mergeCell ref="C21:C23"/>
    <mergeCell ref="V21:V23"/>
    <mergeCell ref="W21:W23"/>
    <mergeCell ref="W33:W35"/>
    <mergeCell ref="AE39:AE41"/>
    <mergeCell ref="H27:H29"/>
    <mergeCell ref="E30:E32"/>
    <mergeCell ref="G30:G32"/>
    <mergeCell ref="H30:H32"/>
    <mergeCell ref="E33:E35"/>
    <mergeCell ref="G33:G35"/>
    <mergeCell ref="H33:H35"/>
    <mergeCell ref="E36:E38"/>
    <mergeCell ref="G36:G38"/>
    <mergeCell ref="H36:H38"/>
    <mergeCell ref="X33:X35"/>
    <mergeCell ref="AB24:AB26"/>
    <mergeCell ref="AC24:AC26"/>
    <mergeCell ref="C39:C41"/>
    <mergeCell ref="V39:V41"/>
    <mergeCell ref="X39:X41"/>
    <mergeCell ref="G24:G26"/>
    <mergeCell ref="B18:B20"/>
    <mergeCell ref="C18:C20"/>
    <mergeCell ref="V18:V20"/>
    <mergeCell ref="X18:X20"/>
    <mergeCell ref="W18:W20"/>
    <mergeCell ref="AD18:AD20"/>
    <mergeCell ref="V24:V26"/>
    <mergeCell ref="X24:X26"/>
    <mergeCell ref="W24:W26"/>
    <mergeCell ref="B30:B32"/>
    <mergeCell ref="C30:C32"/>
    <mergeCell ref="V30:V32"/>
    <mergeCell ref="B24:B26"/>
    <mergeCell ref="AE18:AE20"/>
    <mergeCell ref="AA18:AA20"/>
    <mergeCell ref="AB18:AB20"/>
    <mergeCell ref="AC18:AC20"/>
    <mergeCell ref="B27:B29"/>
    <mergeCell ref="C27:C29"/>
    <mergeCell ref="L18:L20"/>
    <mergeCell ref="L21:L23"/>
    <mergeCell ref="J18:J20"/>
    <mergeCell ref="J21:J23"/>
    <mergeCell ref="J24:J26"/>
    <mergeCell ref="J27:J29"/>
    <mergeCell ref="J30:J32"/>
    <mergeCell ref="AD21:AD23"/>
    <mergeCell ref="S30:S32"/>
    <mergeCell ref="AD24:AD26"/>
    <mergeCell ref="AE33:AE35"/>
    <mergeCell ref="AB33:AB35"/>
    <mergeCell ref="AC33:AC35"/>
    <mergeCell ref="AB39:AB41"/>
    <mergeCell ref="AC39:AC41"/>
    <mergeCell ref="AC36:AC38"/>
    <mergeCell ref="L24:L26"/>
    <mergeCell ref="L27:L29"/>
    <mergeCell ref="L30:L32"/>
    <mergeCell ref="L33:L35"/>
    <mergeCell ref="L36:L38"/>
    <mergeCell ref="L39:L41"/>
    <mergeCell ref="L42:L44"/>
    <mergeCell ref="L45:L47"/>
    <mergeCell ref="AD39:AD41"/>
    <mergeCell ref="AA39:AA41"/>
    <mergeCell ref="AA51:AA53"/>
    <mergeCell ref="AA45:AA47"/>
    <mergeCell ref="W39:W41"/>
    <mergeCell ref="X30:X32"/>
    <mergeCell ref="Z36:Z38"/>
    <mergeCell ref="Z39:Z41"/>
    <mergeCell ref="Z42:Z44"/>
    <mergeCell ref="Z45:Z47"/>
    <mergeCell ref="Z48:Z50"/>
    <mergeCell ref="Z51:Z53"/>
    <mergeCell ref="N42:N44"/>
    <mergeCell ref="S36:S38"/>
    <mergeCell ref="L87:L89"/>
    <mergeCell ref="L90:L92"/>
    <mergeCell ref="L93:L95"/>
    <mergeCell ref="L96:L98"/>
    <mergeCell ref="L99:L101"/>
    <mergeCell ref="L102:L104"/>
    <mergeCell ref="L105:L107"/>
    <mergeCell ref="L108:L110"/>
    <mergeCell ref="L111:L113"/>
    <mergeCell ref="L114:L116"/>
    <mergeCell ref="L117:L119"/>
    <mergeCell ref="L132:L134"/>
    <mergeCell ref="L135:L137"/>
    <mergeCell ref="L138:L140"/>
    <mergeCell ref="L141:L143"/>
    <mergeCell ref="L144:L146"/>
    <mergeCell ref="D7:D8"/>
    <mergeCell ref="D9:D11"/>
    <mergeCell ref="D12:D14"/>
    <mergeCell ref="D15:D17"/>
    <mergeCell ref="D18:D20"/>
    <mergeCell ref="D21:D23"/>
    <mergeCell ref="D24:D26"/>
    <mergeCell ref="D27:D29"/>
    <mergeCell ref="D30:D32"/>
    <mergeCell ref="D33:D35"/>
    <mergeCell ref="D36:D38"/>
    <mergeCell ref="D39:D41"/>
    <mergeCell ref="D42:D44"/>
    <mergeCell ref="D45:D47"/>
    <mergeCell ref="D48:D50"/>
    <mergeCell ref="D51:D53"/>
    <mergeCell ref="D57:D59"/>
    <mergeCell ref="D60:D62"/>
    <mergeCell ref="D63:D65"/>
    <mergeCell ref="D66:D68"/>
    <mergeCell ref="D69:D71"/>
    <mergeCell ref="D72:D74"/>
    <mergeCell ref="D75:D77"/>
    <mergeCell ref="D78:D80"/>
    <mergeCell ref="D81:D83"/>
    <mergeCell ref="D84:D86"/>
    <mergeCell ref="D87:D89"/>
    <mergeCell ref="D90:D92"/>
    <mergeCell ref="D93:D95"/>
    <mergeCell ref="D96:D98"/>
    <mergeCell ref="D99:D101"/>
    <mergeCell ref="D102:D104"/>
    <mergeCell ref="D105:D107"/>
    <mergeCell ref="D114:D116"/>
    <mergeCell ref="D117:D119"/>
    <mergeCell ref="D120:D122"/>
    <mergeCell ref="D123:D125"/>
    <mergeCell ref="D126:D128"/>
    <mergeCell ref="D129:D131"/>
    <mergeCell ref="D132:D134"/>
    <mergeCell ref="D135:D137"/>
    <mergeCell ref="D138:D140"/>
    <mergeCell ref="D141:D143"/>
    <mergeCell ref="D144:D146"/>
    <mergeCell ref="D147:D149"/>
    <mergeCell ref="D150:D152"/>
    <mergeCell ref="D153:D155"/>
    <mergeCell ref="D156:D158"/>
    <mergeCell ref="K108:K110"/>
    <mergeCell ref="K7:K8"/>
    <mergeCell ref="K9:K11"/>
    <mergeCell ref="K12:K14"/>
    <mergeCell ref="K15:K17"/>
    <mergeCell ref="K18:K20"/>
    <mergeCell ref="K21:K23"/>
    <mergeCell ref="K24:K26"/>
    <mergeCell ref="K27:K29"/>
    <mergeCell ref="K30:K32"/>
    <mergeCell ref="K33:K35"/>
    <mergeCell ref="K36:K38"/>
    <mergeCell ref="K39:K41"/>
    <mergeCell ref="K42:K44"/>
    <mergeCell ref="K45:K47"/>
    <mergeCell ref="K48:K50"/>
    <mergeCell ref="K51:K53"/>
    <mergeCell ref="K54:K56"/>
    <mergeCell ref="K111:K113"/>
    <mergeCell ref="K114:K116"/>
    <mergeCell ref="K117:K119"/>
    <mergeCell ref="K120:K122"/>
    <mergeCell ref="K123:K125"/>
    <mergeCell ref="K126:K128"/>
    <mergeCell ref="K129:K131"/>
    <mergeCell ref="K132:K134"/>
    <mergeCell ref="K135:K137"/>
    <mergeCell ref="K138:K140"/>
    <mergeCell ref="K141:K143"/>
    <mergeCell ref="K144:K146"/>
    <mergeCell ref="K147:K149"/>
    <mergeCell ref="K150:K152"/>
    <mergeCell ref="K153:K155"/>
    <mergeCell ref="K156:K158"/>
    <mergeCell ref="K60:K62"/>
    <mergeCell ref="K63:K65"/>
    <mergeCell ref="K66:K68"/>
    <mergeCell ref="K69:K71"/>
    <mergeCell ref="K72:K74"/>
    <mergeCell ref="K75:K77"/>
    <mergeCell ref="K78:K80"/>
    <mergeCell ref="K81:K83"/>
    <mergeCell ref="K84:K86"/>
    <mergeCell ref="K87:K89"/>
    <mergeCell ref="K90:K92"/>
    <mergeCell ref="K93:K95"/>
    <mergeCell ref="K96:K98"/>
    <mergeCell ref="K99:K101"/>
    <mergeCell ref="K102:K104"/>
  </mergeCells>
  <dataValidations xWindow="177" yWindow="480" count="5">
    <dataValidation type="list" allowBlank="1" showInputMessage="1" showErrorMessage="1" sqref="M9:M158">
      <formula1>" vyberte  ,In (zvyšuje náklady), Out (znižuje náklady)"</formula1>
    </dataValidation>
    <dataValidation type="custom" allowBlank="1" showInputMessage="1" showErrorMessage="1" sqref="I9:I158 K9:K158">
      <formula1>OR(ISNUMBER(I9),IF(OR(I9="N",I9="n"),TRUE,FALSE))</formula1>
    </dataValidation>
    <dataValidation allowBlank="1" showInputMessage="1" showErrorMessage="1" promptTitle="asdecfasdf" prompt="sdgv df gdsg sdg dsfbg dsfb dfsghbn" sqref="C21:C23"/>
    <dataValidation type="textLength" operator="lessThan" allowBlank="1" showInputMessage="1" showErrorMessage="1" sqref="H9:H14 H21:H23">
      <formula1>256</formula1>
    </dataValidation>
    <dataValidation allowBlank="1" showErrorMessage="1" sqref="C9:C14"/>
  </dataValidations>
  <pageMargins left="0.25" right="0.25" top="0.75" bottom="0.75" header="0.3" footer="0.3"/>
  <pageSetup scale="19" fitToHeight="0" orientation="landscape" r:id="rId1"/>
  <ignoredErrors>
    <ignoredError sqref="U10:U19 Y9 Y12 Y15 Y156 Y18 Y21 Y24 Y30 Y33 Y36 Y39 Y42 Y45 Y48 Y51 Y54 Y57 Y60 Y63 Y66 Y69 Y72 Y75 Y78 Y81 Y84 Y87 Y90 Y93 Y96 Y99 Y102 Y105 Y108 Y111 Y114 Y117 Y120 Y123 Y126 Y129 Y132 Y135 Y138 Y141 Y144 Y147 Y150 Y153 AA9:AA26 AB9:AB26 AA30:AA158 AB30:AB158 U20:U27 U28:U74" unlockedFormula="1"/>
  </ignoredErrors>
  <legacyDrawing r:id="rId2"/>
  <extLst>
    <ext xmlns:x14="http://schemas.microsoft.com/office/spreadsheetml/2009/9/main" uri="{CCE6A557-97BC-4b89-ADB6-D9C93CAAB3DF}">
      <x14:dataValidations xmlns:xm="http://schemas.microsoft.com/office/excel/2006/main" xWindow="177" yWindow="480" count="3">
        <x14:dataValidation type="list" allowBlank="1" showInputMessage="1" showErrorMessage="1">
          <x14:formula1>
            <xm:f>vstupy!$B$2:$B$13</xm:f>
          </x14:formula1>
          <xm:sqref>T9:T159</xm:sqref>
        </x14:dataValidation>
        <x14:dataValidation type="list" allowBlank="1" showInputMessage="1" showErrorMessage="1">
          <x14:formula1>
            <xm:f>vstupy!$B$17:$B$27</xm:f>
          </x14:formula1>
          <xm:sqref>Q9:Q158 V9:V158</xm:sqref>
        </x14:dataValidation>
        <x14:dataValidation type="list" allowBlank="1" showInputMessage="1" showErrorMessage="1">
          <x14:formula1>
            <xm:f>vstupy!$F$5:$F$7</xm:f>
          </x14:formula1>
          <xm:sqref>F9:F158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showGridLines="0" zoomScale="80" zoomScaleNormal="80" workbookViewId="0">
      <selection sqref="A1:L1"/>
    </sheetView>
  </sheetViews>
  <sheetFormatPr defaultColWidth="9.140625" defaultRowHeight="12.75" x14ac:dyDescent="0.2"/>
  <cols>
    <col min="1" max="1" width="8.5703125" style="81" customWidth="1"/>
    <col min="2" max="2" width="36" style="81" customWidth="1"/>
    <col min="3" max="3" width="15" style="81" customWidth="1"/>
    <col min="4" max="4" width="10.140625" style="81" customWidth="1"/>
    <col min="5" max="5" width="12.85546875" style="81" customWidth="1"/>
    <col min="6" max="6" width="9.5703125" style="107" customWidth="1"/>
    <col min="7" max="7" width="42.7109375" style="81" customWidth="1"/>
    <col min="8" max="8" width="10.28515625" style="81" customWidth="1"/>
    <col min="9" max="9" width="12.85546875" style="81" customWidth="1"/>
    <col min="10" max="10" width="11.140625" style="81" customWidth="1"/>
    <col min="11" max="11" width="12.5703125" style="81" customWidth="1"/>
    <col min="12" max="12" width="18" style="81" customWidth="1"/>
    <col min="13" max="13" width="7.28515625" style="81" customWidth="1"/>
    <col min="14" max="14" width="15.140625" style="81" customWidth="1"/>
    <col min="15" max="15" width="9.85546875" style="81" customWidth="1"/>
    <col min="16" max="16" width="15.7109375" style="81" customWidth="1"/>
    <col min="17" max="16384" width="9.140625" style="81"/>
  </cols>
  <sheetData>
    <row r="1" spans="1:12" ht="15.75" x14ac:dyDescent="0.2">
      <c r="A1" s="352" t="s">
        <v>113</v>
      </c>
      <c r="B1" s="352"/>
      <c r="C1" s="352"/>
      <c r="D1" s="352"/>
      <c r="E1" s="352"/>
      <c r="F1" s="352"/>
      <c r="G1" s="352"/>
      <c r="H1" s="352"/>
      <c r="I1" s="352"/>
      <c r="J1" s="352"/>
      <c r="K1" s="352"/>
      <c r="L1" s="352"/>
    </row>
    <row r="2" spans="1:12" ht="15.75" x14ac:dyDescent="0.2">
      <c r="A2" s="140"/>
      <c r="B2" s="140"/>
      <c r="C2" s="148"/>
      <c r="D2" s="140"/>
      <c r="E2" s="140"/>
      <c r="F2" s="106"/>
      <c r="G2" s="140"/>
      <c r="H2" s="140"/>
      <c r="I2" s="140"/>
      <c r="J2" s="140"/>
      <c r="K2" s="140"/>
      <c r="L2" s="140"/>
    </row>
    <row r="3" spans="1:12" ht="51" customHeight="1" x14ac:dyDescent="0.25">
      <c r="A3" s="352" t="s">
        <v>109</v>
      </c>
      <c r="B3" s="352"/>
      <c r="C3" s="352"/>
      <c r="D3" s="352"/>
      <c r="E3" s="82"/>
    </row>
    <row r="4" spans="1:12" ht="13.5" customHeight="1" thickBot="1" x14ac:dyDescent="0.25"/>
    <row r="5" spans="1:12" ht="25.5" customHeight="1" x14ac:dyDescent="0.2">
      <c r="B5" s="207" t="s">
        <v>81</v>
      </c>
      <c r="C5" s="356" t="s">
        <v>117</v>
      </c>
      <c r="D5" s="356"/>
      <c r="E5" s="361" t="s">
        <v>118</v>
      </c>
      <c r="F5" s="362"/>
    </row>
    <row r="6" spans="1:12" ht="33" customHeight="1" x14ac:dyDescent="0.2">
      <c r="B6" s="208" t="s">
        <v>178</v>
      </c>
      <c r="C6" s="357">
        <f>'Krok 1- Kalkulačka '!AG159</f>
        <v>0</v>
      </c>
      <c r="D6" s="357"/>
      <c r="E6" s="363">
        <f>'Krok 1- Kalkulačka '!AO159</f>
        <v>0</v>
      </c>
      <c r="F6" s="364"/>
    </row>
    <row r="7" spans="1:12" ht="15" customHeight="1" x14ac:dyDescent="0.2">
      <c r="B7" s="208" t="s">
        <v>179</v>
      </c>
      <c r="C7" s="357">
        <f>'Krok 1- Kalkulačka '!AI159</f>
        <v>0</v>
      </c>
      <c r="D7" s="357"/>
      <c r="E7" s="363">
        <f>'Krok 1- Kalkulačka '!AQ159</f>
        <v>0</v>
      </c>
      <c r="F7" s="364"/>
    </row>
    <row r="8" spans="1:12" ht="15" customHeight="1" x14ac:dyDescent="0.2">
      <c r="B8" s="208" t="s">
        <v>98</v>
      </c>
      <c r="C8" s="357">
        <f>'Krok 1- Kalkulačka '!AK159</f>
        <v>0</v>
      </c>
      <c r="D8" s="357"/>
      <c r="E8" s="363">
        <f>'Krok 1- Kalkulačka '!AS159</f>
        <v>0</v>
      </c>
      <c r="F8" s="364"/>
    </row>
    <row r="9" spans="1:12" ht="15" customHeight="1" x14ac:dyDescent="0.2">
      <c r="B9" s="208" t="s">
        <v>99</v>
      </c>
      <c r="C9" s="357">
        <f>'Krok 1- Kalkulačka '!AM159</f>
        <v>0</v>
      </c>
      <c r="D9" s="357"/>
      <c r="E9" s="363">
        <f>'Krok 1- Kalkulačka '!AU159</f>
        <v>76176.467187499991</v>
      </c>
      <c r="F9" s="364"/>
    </row>
    <row r="10" spans="1:12" ht="15" customHeight="1" x14ac:dyDescent="0.2">
      <c r="B10" s="208" t="s">
        <v>100</v>
      </c>
      <c r="C10" s="357">
        <f>SUM(C6:C9)</f>
        <v>0</v>
      </c>
      <c r="D10" s="357"/>
      <c r="E10" s="363">
        <f>SUM(E6:E9)</f>
        <v>76176.467187499991</v>
      </c>
      <c r="F10" s="364"/>
    </row>
    <row r="11" spans="1:12" ht="15" customHeight="1" x14ac:dyDescent="0.2">
      <c r="B11" s="208" t="s">
        <v>84</v>
      </c>
      <c r="C11" s="357"/>
      <c r="D11" s="357"/>
      <c r="E11" s="363"/>
      <c r="F11" s="364"/>
    </row>
    <row r="12" spans="1:12" ht="30.75" customHeight="1" x14ac:dyDescent="0.2">
      <c r="B12" s="208" t="s">
        <v>114</v>
      </c>
      <c r="C12" s="357">
        <f>'Krok 1- Kalkulačka '!BA160</f>
        <v>0</v>
      </c>
      <c r="D12" s="357"/>
      <c r="E12" s="363">
        <f>'Krok 1- Kalkulačka '!BI160</f>
        <v>0</v>
      </c>
      <c r="F12" s="364"/>
    </row>
    <row r="13" spans="1:12" ht="49.5" customHeight="1" thickBot="1" x14ac:dyDescent="0.25">
      <c r="B13" s="209" t="s">
        <v>192</v>
      </c>
      <c r="C13" s="358">
        <f>'Krok 1- Kalkulačka '!BR161</f>
        <v>0</v>
      </c>
      <c r="D13" s="358"/>
      <c r="E13" s="367">
        <f>'Krok 1- Kalkulačka '!BZ160</f>
        <v>0</v>
      </c>
      <c r="F13" s="368"/>
    </row>
    <row r="14" spans="1:12" ht="13.5" customHeight="1" thickBot="1" x14ac:dyDescent="0.25">
      <c r="B14" s="210"/>
      <c r="C14" s="211"/>
      <c r="D14" s="211"/>
      <c r="E14" s="211"/>
      <c r="F14" s="211"/>
    </row>
    <row r="15" spans="1:12" ht="16.5" customHeight="1" x14ac:dyDescent="0.2">
      <c r="B15" s="212" t="s">
        <v>115</v>
      </c>
      <c r="C15" s="359" t="s">
        <v>72</v>
      </c>
      <c r="D15" s="359"/>
      <c r="E15" s="369" t="s">
        <v>71</v>
      </c>
      <c r="F15" s="370"/>
    </row>
    <row r="16" spans="1:12" ht="17.25" customHeight="1" thickBot="1" x14ac:dyDescent="0.25">
      <c r="B16" s="213" t="s">
        <v>116</v>
      </c>
      <c r="C16" s="360">
        <f>C7+C8+C9-C13</f>
        <v>0</v>
      </c>
      <c r="D16" s="360"/>
      <c r="E16" s="365">
        <f>E7+E8+E9-E13</f>
        <v>76176.467187499991</v>
      </c>
      <c r="F16" s="366"/>
    </row>
    <row r="17" spans="1:12" ht="15" x14ac:dyDescent="0.2">
      <c r="A17" s="90"/>
    </row>
    <row r="19" spans="1:12" ht="15.75" x14ac:dyDescent="0.2">
      <c r="A19" s="352" t="s">
        <v>101</v>
      </c>
      <c r="B19" s="352"/>
      <c r="C19" s="352"/>
      <c r="D19" s="352"/>
      <c r="E19" s="352"/>
      <c r="F19" s="352"/>
      <c r="G19" s="352"/>
      <c r="H19" s="352"/>
      <c r="I19" s="352"/>
      <c r="J19" s="352"/>
      <c r="K19" s="352"/>
    </row>
    <row r="20" spans="1:12" x14ac:dyDescent="0.2">
      <c r="A20" s="351" t="s">
        <v>97</v>
      </c>
      <c r="B20" s="351" t="str">
        <f>'Krok 1- Kalkulačka '!C7</f>
        <v>Zrozumiteľný a stručný opis regulácie 
(dôvod zvýšenia/zníženia nákladov na PP)</v>
      </c>
      <c r="C20" s="353" t="s">
        <v>207</v>
      </c>
      <c r="D20" s="353" t="s">
        <v>206</v>
      </c>
      <c r="E20" s="351" t="s">
        <v>108</v>
      </c>
      <c r="F20" s="351" t="s">
        <v>160</v>
      </c>
      <c r="G20" s="351" t="s">
        <v>102</v>
      </c>
      <c r="H20" s="351" t="s">
        <v>162</v>
      </c>
      <c r="I20" s="351" t="s">
        <v>163</v>
      </c>
      <c r="J20" s="351" t="s">
        <v>106</v>
      </c>
      <c r="K20" s="351" t="s">
        <v>107</v>
      </c>
      <c r="L20" s="351" t="s">
        <v>208</v>
      </c>
    </row>
    <row r="21" spans="1:12" x14ac:dyDescent="0.2">
      <c r="A21" s="351"/>
      <c r="B21" s="351"/>
      <c r="C21" s="354"/>
      <c r="D21" s="354"/>
      <c r="E21" s="351"/>
      <c r="F21" s="351"/>
      <c r="G21" s="351"/>
      <c r="H21" s="351"/>
      <c r="I21" s="351"/>
      <c r="J21" s="351"/>
      <c r="K21" s="351"/>
      <c r="L21" s="351"/>
    </row>
    <row r="22" spans="1:12" x14ac:dyDescent="0.2">
      <c r="A22" s="351"/>
      <c r="B22" s="351"/>
      <c r="C22" s="354"/>
      <c r="D22" s="354"/>
      <c r="E22" s="351"/>
      <c r="F22" s="351"/>
      <c r="G22" s="351"/>
      <c r="H22" s="351"/>
      <c r="I22" s="351"/>
      <c r="J22" s="351"/>
      <c r="K22" s="351"/>
      <c r="L22" s="351"/>
    </row>
    <row r="23" spans="1:12" x14ac:dyDescent="0.2">
      <c r="A23" s="351"/>
      <c r="B23" s="351"/>
      <c r="C23" s="354"/>
      <c r="D23" s="354"/>
      <c r="E23" s="351"/>
      <c r="F23" s="351"/>
      <c r="G23" s="351"/>
      <c r="H23" s="351"/>
      <c r="I23" s="351"/>
      <c r="J23" s="351"/>
      <c r="K23" s="351"/>
      <c r="L23" s="351"/>
    </row>
    <row r="24" spans="1:12" x14ac:dyDescent="0.2">
      <c r="A24" s="351"/>
      <c r="B24" s="351"/>
      <c r="C24" s="354"/>
      <c r="D24" s="354"/>
      <c r="E24" s="351"/>
      <c r="F24" s="351"/>
      <c r="G24" s="351"/>
      <c r="H24" s="351"/>
      <c r="I24" s="351"/>
      <c r="J24" s="351"/>
      <c r="K24" s="351"/>
      <c r="L24" s="351"/>
    </row>
    <row r="25" spans="1:12" x14ac:dyDescent="0.2">
      <c r="A25" s="351"/>
      <c r="B25" s="351"/>
      <c r="C25" s="355"/>
      <c r="D25" s="355"/>
      <c r="E25" s="351"/>
      <c r="F25" s="351"/>
      <c r="G25" s="351"/>
      <c r="H25" s="351"/>
      <c r="I25" s="351"/>
      <c r="J25" s="351"/>
      <c r="K25" s="351"/>
      <c r="L25" s="351"/>
    </row>
    <row r="26" spans="1:12" ht="13.5" customHeight="1" x14ac:dyDescent="0.2">
      <c r="A26" s="223">
        <f>'Krok 1- Kalkulačka '!B9</f>
        <v>1</v>
      </c>
      <c r="B26" s="223" t="str">
        <f>'Krok 1- Kalkulačka '!C9</f>
        <v>Oprávnenie vykonávať zaručenú konverziu pri výkone bankovej činnosti</v>
      </c>
      <c r="C26" s="223" t="str">
        <f>'Krok 1- Kalkulačka '!D9</f>
        <v>305/2013 Z. z.</v>
      </c>
      <c r="D26" s="223" t="str">
        <f>'Krok 1- Kalkulačka '!E9</f>
        <v>§ 35 ods. 3 písm. f)</v>
      </c>
      <c r="E26" s="223" t="str">
        <f>'Krok 1- Kalkulačka '!F9</f>
        <v>SK</v>
      </c>
      <c r="F26" s="226">
        <f>IF('Krok 1- Kalkulačka '!G9&gt;0,'Krok 1- Kalkulačka '!G9,"-")</f>
        <v>44835</v>
      </c>
      <c r="G26" s="223" t="str">
        <f>'Krok 1- Kalkulačka '!H9</f>
        <v>banka a pobočka zahraničnej banky</v>
      </c>
      <c r="H26" s="224">
        <f>'Krok 1- Kalkulačka '!I9</f>
        <v>971</v>
      </c>
      <c r="I26" s="224" t="str">
        <f>'Krok 1- Kalkulačka '!K9</f>
        <v>N</v>
      </c>
      <c r="J26" s="225">
        <f>IF($L26="In (zvyšuje náklady)",'Krok 1- Kalkulačka '!CC9,'Krok 1- Kalkulačka '!CC9)</f>
        <v>78.451562499999994</v>
      </c>
      <c r="K26" s="225">
        <f>IF($L26="In (zvyšuje náklady)",'Krok 1- Kalkulačka '!CD9,'Krok 1- Kalkulačka '!CD9)</f>
        <v>76176.467187499991</v>
      </c>
      <c r="L26" s="223" t="str">
        <f>'Krok 1- Kalkulačka '!M9</f>
        <v>Out (znižuje náklady)</v>
      </c>
    </row>
    <row r="27" spans="1:12" x14ac:dyDescent="0.2">
      <c r="A27" s="223">
        <f>'Krok 1- Kalkulačka '!B12</f>
        <v>2</v>
      </c>
      <c r="B27" s="223">
        <f>'Krok 1- Kalkulačka '!C12</f>
        <v>0</v>
      </c>
      <c r="C27" s="223">
        <f>'Krok 1- Kalkulačka '!D12</f>
        <v>0</v>
      </c>
      <c r="D27" s="223">
        <f>'Krok 1- Kalkulačka '!E12</f>
        <v>0</v>
      </c>
      <c r="E27" s="223" t="str">
        <f>'Krok 1- Kalkulačka '!F12</f>
        <v xml:space="preserve">vyberte  </v>
      </c>
      <c r="F27" s="226" t="str">
        <f>IF('Krok 1- Kalkulačka '!G12&gt;0,'Krok 1- Kalkulačka '!G12,"-")</f>
        <v>-</v>
      </c>
      <c r="G27" s="223">
        <f>'Krok 1- Kalkulačka '!H12</f>
        <v>0</v>
      </c>
      <c r="H27" s="224">
        <f>'Krok 1- Kalkulačka '!I12</f>
        <v>0</v>
      </c>
      <c r="I27" s="224">
        <f>'Krok 1- Kalkulačka '!K12</f>
        <v>0</v>
      </c>
      <c r="J27" s="225">
        <f>IF($L27="In (zvyšuje náklady)",'Krok 1- Kalkulačka '!CC12,'Krok 1- Kalkulačka '!CC12)</f>
        <v>0</v>
      </c>
      <c r="K27" s="225">
        <f>IF($L27="In (zvyšuje náklady)",'Krok 1- Kalkulačka '!CD12,'Krok 1- Kalkulačka '!CD12)</f>
        <v>0</v>
      </c>
      <c r="L27" s="223" t="str">
        <f>'Krok 1- Kalkulačka '!M12</f>
        <v xml:space="preserve">vyberte  </v>
      </c>
    </row>
    <row r="28" spans="1:12" x14ac:dyDescent="0.2">
      <c r="A28" s="223">
        <f>'Krok 1- Kalkulačka '!B15</f>
        <v>3</v>
      </c>
      <c r="B28" s="223">
        <f>'Krok 1- Kalkulačka '!C15</f>
        <v>0</v>
      </c>
      <c r="C28" s="223">
        <f>'Krok 1- Kalkulačka '!D15</f>
        <v>0</v>
      </c>
      <c r="D28" s="223">
        <f>'Krok 1- Kalkulačka '!E15</f>
        <v>0</v>
      </c>
      <c r="E28" s="223" t="str">
        <f>'Krok 1- Kalkulačka '!F15</f>
        <v xml:space="preserve">vyberte  </v>
      </c>
      <c r="F28" s="226" t="str">
        <f>IF('Krok 1- Kalkulačka '!G15&gt;0,'Krok 1- Kalkulačka '!G15,"-")</f>
        <v>-</v>
      </c>
      <c r="G28" s="223">
        <f>'Krok 1- Kalkulačka '!H15</f>
        <v>0</v>
      </c>
      <c r="H28" s="224">
        <f>'Krok 1- Kalkulačka '!I15</f>
        <v>0</v>
      </c>
      <c r="I28" s="224">
        <f>'Krok 1- Kalkulačka '!K15</f>
        <v>0</v>
      </c>
      <c r="J28" s="225">
        <f>IF($L28="In (zvyšuje náklady)",'Krok 1- Kalkulačka '!CC15,'Krok 1- Kalkulačka '!CC15)</f>
        <v>0</v>
      </c>
      <c r="K28" s="225">
        <f>IF($L28="In (zvyšuje náklady)",'Krok 1- Kalkulačka '!CD15,'Krok 1- Kalkulačka '!CD15)</f>
        <v>0</v>
      </c>
      <c r="L28" s="223" t="str">
        <f>'Krok 1- Kalkulačka '!M15</f>
        <v xml:space="preserve">vyberte  </v>
      </c>
    </row>
    <row r="29" spans="1:12" x14ac:dyDescent="0.2">
      <c r="A29" s="223">
        <f>'Krok 1- Kalkulačka '!B18</f>
        <v>4</v>
      </c>
      <c r="B29" s="223">
        <f>'Krok 1- Kalkulačka '!C18</f>
        <v>0</v>
      </c>
      <c r="C29" s="223">
        <f>'Krok 1- Kalkulačka '!D18</f>
        <v>0</v>
      </c>
      <c r="D29" s="223">
        <f>'Krok 1- Kalkulačka '!E18</f>
        <v>0</v>
      </c>
      <c r="E29" s="223" t="str">
        <f>'Krok 1- Kalkulačka '!F18</f>
        <v xml:space="preserve">vyberte  </v>
      </c>
      <c r="F29" s="226" t="str">
        <f>IF('Krok 1- Kalkulačka '!G18&gt;0,'Krok 1- Kalkulačka '!G18,"-")</f>
        <v>-</v>
      </c>
      <c r="G29" s="223">
        <f>'Krok 1- Kalkulačka '!H18</f>
        <v>0</v>
      </c>
      <c r="H29" s="224">
        <f>'Krok 1- Kalkulačka '!I18</f>
        <v>0</v>
      </c>
      <c r="I29" s="224">
        <f>'Krok 1- Kalkulačka '!K18</f>
        <v>0</v>
      </c>
      <c r="J29" s="225">
        <f>IF($L29="In (zvyšuje náklady)",'Krok 1- Kalkulačka '!CC18,'Krok 1- Kalkulačka '!CC18)</f>
        <v>0</v>
      </c>
      <c r="K29" s="225">
        <f>IF($L29="In (zvyšuje náklady)",'Krok 1- Kalkulačka '!CD18,'Krok 1- Kalkulačka '!CD18)</f>
        <v>0</v>
      </c>
      <c r="L29" s="223" t="str">
        <f>'Krok 1- Kalkulačka '!M18</f>
        <v xml:space="preserve">vyberte  </v>
      </c>
    </row>
    <row r="30" spans="1:12" x14ac:dyDescent="0.2">
      <c r="A30" s="223">
        <f>'Krok 1- Kalkulačka '!B21</f>
        <v>5</v>
      </c>
      <c r="B30" s="223">
        <f>'Krok 1- Kalkulačka '!C21</f>
        <v>0</v>
      </c>
      <c r="C30" s="223">
        <f>'Krok 1- Kalkulačka '!D21</f>
        <v>0</v>
      </c>
      <c r="D30" s="223">
        <f>'Krok 1- Kalkulačka '!E21</f>
        <v>0</v>
      </c>
      <c r="E30" s="223" t="str">
        <f>'Krok 1- Kalkulačka '!F21</f>
        <v xml:space="preserve">vyberte  </v>
      </c>
      <c r="F30" s="226" t="str">
        <f>IF('Krok 1- Kalkulačka '!G21&gt;0,'Krok 1- Kalkulačka '!G21,"-")</f>
        <v>-</v>
      </c>
      <c r="G30" s="223">
        <f>'Krok 1- Kalkulačka '!H21</f>
        <v>0</v>
      </c>
      <c r="H30" s="224">
        <f>'Krok 1- Kalkulačka '!I21</f>
        <v>0</v>
      </c>
      <c r="I30" s="224">
        <f>'Krok 1- Kalkulačka '!K21</f>
        <v>0</v>
      </c>
      <c r="J30" s="225">
        <f>IF($L30="In (zvyšuje náklady)",'Krok 1- Kalkulačka '!CC21,'Krok 1- Kalkulačka '!CC21)</f>
        <v>0</v>
      </c>
      <c r="K30" s="225">
        <f>IF($L30="In (zvyšuje náklady)",'Krok 1- Kalkulačka '!CD21,'Krok 1- Kalkulačka '!CD21)</f>
        <v>0</v>
      </c>
      <c r="L30" s="223" t="str">
        <f>'Krok 1- Kalkulačka '!M21</f>
        <v xml:space="preserve">vyberte  </v>
      </c>
    </row>
    <row r="31" spans="1:12" x14ac:dyDescent="0.2">
      <c r="A31" s="223">
        <f>'Krok 1- Kalkulačka '!B24</f>
        <v>6</v>
      </c>
      <c r="B31" s="223">
        <f>'Krok 1- Kalkulačka '!C24</f>
        <v>0</v>
      </c>
      <c r="C31" s="223">
        <f>'Krok 1- Kalkulačka '!D24</f>
        <v>0</v>
      </c>
      <c r="D31" s="223">
        <f>'Krok 1- Kalkulačka '!E24</f>
        <v>0</v>
      </c>
      <c r="E31" s="223" t="str">
        <f>'Krok 1- Kalkulačka '!F24</f>
        <v xml:space="preserve">vyberte  </v>
      </c>
      <c r="F31" s="226" t="str">
        <f>IF('Krok 1- Kalkulačka '!G24&gt;0,'Krok 1- Kalkulačka '!G24,"-")</f>
        <v>-</v>
      </c>
      <c r="G31" s="223">
        <f>'Krok 1- Kalkulačka '!H24</f>
        <v>0</v>
      </c>
      <c r="H31" s="224">
        <f>'Krok 1- Kalkulačka '!I24</f>
        <v>0</v>
      </c>
      <c r="I31" s="224">
        <f>'Krok 1- Kalkulačka '!K24</f>
        <v>0</v>
      </c>
      <c r="J31" s="225">
        <f>IF($L31="In (zvyšuje náklady)",'Krok 1- Kalkulačka '!CC24,'Krok 1- Kalkulačka '!CC24)</f>
        <v>0</v>
      </c>
      <c r="K31" s="225">
        <f>IF($L31="In (zvyšuje náklady)",'Krok 1- Kalkulačka '!CD24,'Krok 1- Kalkulačka '!CD24)</f>
        <v>0</v>
      </c>
      <c r="L31" s="223" t="str">
        <f>'Krok 1- Kalkulačka '!M24</f>
        <v xml:space="preserve">vyberte  </v>
      </c>
    </row>
    <row r="32" spans="1:12" x14ac:dyDescent="0.2">
      <c r="A32" s="223">
        <f>'Krok 1- Kalkulačka '!B27</f>
        <v>7</v>
      </c>
      <c r="B32" s="223">
        <f>'Krok 1- Kalkulačka '!C27</f>
        <v>0</v>
      </c>
      <c r="C32" s="223">
        <f>'Krok 1- Kalkulačka '!D27</f>
        <v>0</v>
      </c>
      <c r="D32" s="223">
        <f>'Krok 1- Kalkulačka '!E27</f>
        <v>0</v>
      </c>
      <c r="E32" s="223" t="str">
        <f>'Krok 1- Kalkulačka '!F27</f>
        <v xml:space="preserve">vyberte  </v>
      </c>
      <c r="F32" s="226" t="str">
        <f>IF('Krok 1- Kalkulačka '!G27&gt;0,'Krok 1- Kalkulačka '!G27,"-")</f>
        <v>-</v>
      </c>
      <c r="G32" s="223">
        <f>'Krok 1- Kalkulačka '!H27</f>
        <v>0</v>
      </c>
      <c r="H32" s="224">
        <f>'Krok 1- Kalkulačka '!I27</f>
        <v>0</v>
      </c>
      <c r="I32" s="224">
        <f>'Krok 1- Kalkulačka '!K27</f>
        <v>0</v>
      </c>
      <c r="J32" s="225">
        <f>IF($L32="In (zvyšuje náklady)",'Krok 1- Kalkulačka '!CC27,'Krok 1- Kalkulačka '!CC27)</f>
        <v>0</v>
      </c>
      <c r="K32" s="225">
        <f>IF($L32="In (zvyšuje náklady)",'Krok 1- Kalkulačka '!CD27,'Krok 1- Kalkulačka '!CD27)</f>
        <v>0</v>
      </c>
      <c r="L32" s="223" t="str">
        <f>'Krok 1- Kalkulačka '!M27</f>
        <v xml:space="preserve">vyberte  </v>
      </c>
    </row>
    <row r="33" spans="1:12" x14ac:dyDescent="0.2">
      <c r="A33" s="223">
        <f>'Krok 1- Kalkulačka '!B30</f>
        <v>8</v>
      </c>
      <c r="B33" s="223">
        <f>'Krok 1- Kalkulačka '!C30</f>
        <v>0</v>
      </c>
      <c r="C33" s="223">
        <f>'Krok 1- Kalkulačka '!D30</f>
        <v>0</v>
      </c>
      <c r="D33" s="223">
        <f>'Krok 1- Kalkulačka '!E30</f>
        <v>0</v>
      </c>
      <c r="E33" s="223" t="str">
        <f>'Krok 1- Kalkulačka '!F30</f>
        <v xml:space="preserve">vyberte  </v>
      </c>
      <c r="F33" s="226" t="str">
        <f>IF('Krok 1- Kalkulačka '!G30&gt;0,'Krok 1- Kalkulačka '!G30,"-")</f>
        <v>-</v>
      </c>
      <c r="G33" s="223">
        <f>'Krok 1- Kalkulačka '!H30</f>
        <v>0</v>
      </c>
      <c r="H33" s="224">
        <f>'Krok 1- Kalkulačka '!I30</f>
        <v>0</v>
      </c>
      <c r="I33" s="224">
        <f>'Krok 1- Kalkulačka '!K30</f>
        <v>0</v>
      </c>
      <c r="J33" s="225">
        <f>IF($L33="In (zvyšuje náklady)",'Krok 1- Kalkulačka '!CC30,'Krok 1- Kalkulačka '!CC30)</f>
        <v>0</v>
      </c>
      <c r="K33" s="225">
        <f>IF($L33="In (zvyšuje náklady)",'Krok 1- Kalkulačka '!CD30,'Krok 1- Kalkulačka '!CD30)</f>
        <v>0</v>
      </c>
      <c r="L33" s="223" t="str">
        <f>'Krok 1- Kalkulačka '!M30</f>
        <v xml:space="preserve">vyberte  </v>
      </c>
    </row>
    <row r="34" spans="1:12" x14ac:dyDescent="0.2">
      <c r="A34" s="223">
        <f>'Krok 1- Kalkulačka '!B33</f>
        <v>9</v>
      </c>
      <c r="B34" s="223">
        <f>'Krok 1- Kalkulačka '!C33</f>
        <v>0</v>
      </c>
      <c r="C34" s="223">
        <f>'Krok 1- Kalkulačka '!D33</f>
        <v>0</v>
      </c>
      <c r="D34" s="223">
        <f>'Krok 1- Kalkulačka '!E33</f>
        <v>0</v>
      </c>
      <c r="E34" s="223" t="str">
        <f>'Krok 1- Kalkulačka '!F33</f>
        <v xml:space="preserve">vyberte  </v>
      </c>
      <c r="F34" s="226" t="str">
        <f>IF('Krok 1- Kalkulačka '!G33&gt;0,'Krok 1- Kalkulačka '!G33,"-")</f>
        <v>-</v>
      </c>
      <c r="G34" s="223">
        <f>'Krok 1- Kalkulačka '!H33</f>
        <v>0</v>
      </c>
      <c r="H34" s="224">
        <f>'Krok 1- Kalkulačka '!I33</f>
        <v>0</v>
      </c>
      <c r="I34" s="224">
        <f>'Krok 1- Kalkulačka '!K33</f>
        <v>0</v>
      </c>
      <c r="J34" s="225">
        <f>IF($L34="In (zvyšuje náklady)",'Krok 1- Kalkulačka '!CC33,'Krok 1- Kalkulačka '!CC33)</f>
        <v>0</v>
      </c>
      <c r="K34" s="225">
        <f>IF($L34="In (zvyšuje náklady)",'Krok 1- Kalkulačka '!CD33,'Krok 1- Kalkulačka '!CD33)</f>
        <v>0</v>
      </c>
      <c r="L34" s="223" t="str">
        <f>'Krok 1- Kalkulačka '!M33</f>
        <v xml:space="preserve">vyberte  </v>
      </c>
    </row>
    <row r="35" spans="1:12" x14ac:dyDescent="0.2">
      <c r="A35" s="223">
        <f>'Krok 1- Kalkulačka '!B36</f>
        <v>10</v>
      </c>
      <c r="B35" s="223">
        <f>'Krok 1- Kalkulačka '!C36</f>
        <v>0</v>
      </c>
      <c r="C35" s="223">
        <f>'Krok 1- Kalkulačka '!D36</f>
        <v>0</v>
      </c>
      <c r="D35" s="223">
        <f>'Krok 1- Kalkulačka '!E36</f>
        <v>0</v>
      </c>
      <c r="E35" s="223" t="str">
        <f>'Krok 1- Kalkulačka '!F36</f>
        <v xml:space="preserve">vyberte  </v>
      </c>
      <c r="F35" s="226" t="str">
        <f>IF('Krok 1- Kalkulačka '!G36&gt;0,'Krok 1- Kalkulačka '!G36,"-")</f>
        <v>-</v>
      </c>
      <c r="G35" s="223">
        <f>'Krok 1- Kalkulačka '!H36</f>
        <v>0</v>
      </c>
      <c r="H35" s="224">
        <f>'Krok 1- Kalkulačka '!I36</f>
        <v>0</v>
      </c>
      <c r="I35" s="224">
        <f>'Krok 1- Kalkulačka '!K36</f>
        <v>0</v>
      </c>
      <c r="J35" s="225">
        <f>IF($L35="In (zvyšuje náklady)",'Krok 1- Kalkulačka '!CC36,'Krok 1- Kalkulačka '!CC36)</f>
        <v>0</v>
      </c>
      <c r="K35" s="225">
        <f>IF($L35="In (zvyšuje náklady)",'Krok 1- Kalkulačka '!CD36,'Krok 1- Kalkulačka '!CD36)</f>
        <v>0</v>
      </c>
      <c r="L35" s="223" t="str">
        <f>'Krok 1- Kalkulačka '!M36</f>
        <v xml:space="preserve">vyberte  </v>
      </c>
    </row>
    <row r="36" spans="1:12" x14ac:dyDescent="0.2">
      <c r="A36" s="223">
        <f>'Krok 1- Kalkulačka '!B39</f>
        <v>11</v>
      </c>
      <c r="B36" s="223">
        <f>'Krok 1- Kalkulačka '!C39</f>
        <v>0</v>
      </c>
      <c r="C36" s="223">
        <f>'Krok 1- Kalkulačka '!D39</f>
        <v>0</v>
      </c>
      <c r="D36" s="223">
        <f>'Krok 1- Kalkulačka '!E39</f>
        <v>0</v>
      </c>
      <c r="E36" s="223" t="str">
        <f>'Krok 1- Kalkulačka '!F39</f>
        <v xml:space="preserve">vyberte  </v>
      </c>
      <c r="F36" s="226" t="str">
        <f>IF('Krok 1- Kalkulačka '!G39&gt;0,'Krok 1- Kalkulačka '!G39,"-")</f>
        <v>-</v>
      </c>
      <c r="G36" s="223">
        <f>'Krok 1- Kalkulačka '!H39</f>
        <v>0</v>
      </c>
      <c r="H36" s="224">
        <f>'Krok 1- Kalkulačka '!I39</f>
        <v>0</v>
      </c>
      <c r="I36" s="224">
        <f>'Krok 1- Kalkulačka '!K39</f>
        <v>0</v>
      </c>
      <c r="J36" s="225">
        <f>IF($L36="In (zvyšuje náklady)",'Krok 1- Kalkulačka '!CC39,'Krok 1- Kalkulačka '!CC39)</f>
        <v>0</v>
      </c>
      <c r="K36" s="225">
        <f>IF($L36="In (zvyšuje náklady)",'Krok 1- Kalkulačka '!CD39,'Krok 1- Kalkulačka '!CD39)</f>
        <v>0</v>
      </c>
      <c r="L36" s="223" t="str">
        <f>'Krok 1- Kalkulačka '!M39</f>
        <v xml:space="preserve">vyberte  </v>
      </c>
    </row>
    <row r="37" spans="1:12" x14ac:dyDescent="0.2">
      <c r="A37" s="223">
        <f>'Krok 1- Kalkulačka '!B42</f>
        <v>12</v>
      </c>
      <c r="B37" s="223">
        <f>'Krok 1- Kalkulačka '!C42</f>
        <v>0</v>
      </c>
      <c r="C37" s="223">
        <f>'Krok 1- Kalkulačka '!D42</f>
        <v>0</v>
      </c>
      <c r="D37" s="223">
        <f>'Krok 1- Kalkulačka '!E42</f>
        <v>0</v>
      </c>
      <c r="E37" s="223" t="str">
        <f>'Krok 1- Kalkulačka '!F42</f>
        <v xml:space="preserve">vyberte  </v>
      </c>
      <c r="F37" s="226" t="str">
        <f>IF('Krok 1- Kalkulačka '!G42&gt;0,'Krok 1- Kalkulačka '!G42,"-")</f>
        <v>-</v>
      </c>
      <c r="G37" s="223">
        <f>'Krok 1- Kalkulačka '!H42</f>
        <v>0</v>
      </c>
      <c r="H37" s="224">
        <f>'Krok 1- Kalkulačka '!I42</f>
        <v>0</v>
      </c>
      <c r="I37" s="224">
        <f>'Krok 1- Kalkulačka '!K42</f>
        <v>0</v>
      </c>
      <c r="J37" s="225">
        <f>IF($L37="In (zvyšuje náklady)",'Krok 1- Kalkulačka '!CC42,'Krok 1- Kalkulačka '!CC42)</f>
        <v>0</v>
      </c>
      <c r="K37" s="225">
        <f>IF($L37="In (zvyšuje náklady)",'Krok 1- Kalkulačka '!CD42,'Krok 1- Kalkulačka '!CD42)</f>
        <v>0</v>
      </c>
      <c r="L37" s="223" t="str">
        <f>'Krok 1- Kalkulačka '!M42</f>
        <v xml:space="preserve">vyberte  </v>
      </c>
    </row>
    <row r="38" spans="1:12" x14ac:dyDescent="0.2">
      <c r="A38" s="223">
        <f>'Krok 1- Kalkulačka '!B45</f>
        <v>13</v>
      </c>
      <c r="B38" s="223">
        <f>'Krok 1- Kalkulačka '!C45</f>
        <v>0</v>
      </c>
      <c r="C38" s="223">
        <f>'Krok 1- Kalkulačka '!D45</f>
        <v>0</v>
      </c>
      <c r="D38" s="223">
        <f>'Krok 1- Kalkulačka '!E45</f>
        <v>0</v>
      </c>
      <c r="E38" s="223" t="str">
        <f>'Krok 1- Kalkulačka '!F45</f>
        <v xml:space="preserve">vyberte  </v>
      </c>
      <c r="F38" s="226" t="str">
        <f>IF('Krok 1- Kalkulačka '!G45&gt;0,'Krok 1- Kalkulačka '!G45,"-")</f>
        <v>-</v>
      </c>
      <c r="G38" s="223">
        <f>'Krok 1- Kalkulačka '!H45</f>
        <v>0</v>
      </c>
      <c r="H38" s="224">
        <f>'Krok 1- Kalkulačka '!I45</f>
        <v>0</v>
      </c>
      <c r="I38" s="224">
        <f>'Krok 1- Kalkulačka '!K45</f>
        <v>0</v>
      </c>
      <c r="J38" s="225">
        <f>IF($L38="In (zvyšuje náklady)",'Krok 1- Kalkulačka '!CC45,'Krok 1- Kalkulačka '!CC45)</f>
        <v>0</v>
      </c>
      <c r="K38" s="225">
        <f>IF($L38="In (zvyšuje náklady)",'Krok 1- Kalkulačka '!CD45,'Krok 1- Kalkulačka '!CD45)</f>
        <v>0</v>
      </c>
      <c r="L38" s="223" t="str">
        <f>'Krok 1- Kalkulačka '!M45</f>
        <v xml:space="preserve">vyberte  </v>
      </c>
    </row>
    <row r="39" spans="1:12" x14ac:dyDescent="0.2">
      <c r="A39" s="223">
        <f>'Krok 1- Kalkulačka '!B48</f>
        <v>14</v>
      </c>
      <c r="B39" s="223">
        <f>'Krok 1- Kalkulačka '!C48</f>
        <v>0</v>
      </c>
      <c r="C39" s="223">
        <f>'Krok 1- Kalkulačka '!D48</f>
        <v>0</v>
      </c>
      <c r="D39" s="223">
        <f>'Krok 1- Kalkulačka '!E48</f>
        <v>0</v>
      </c>
      <c r="E39" s="223" t="str">
        <f>'Krok 1- Kalkulačka '!F48</f>
        <v xml:space="preserve">vyberte  </v>
      </c>
      <c r="F39" s="226" t="str">
        <f>IF('Krok 1- Kalkulačka '!G48&gt;0,'Krok 1- Kalkulačka '!G48,"-")</f>
        <v>-</v>
      </c>
      <c r="G39" s="223">
        <f>'Krok 1- Kalkulačka '!H48</f>
        <v>0</v>
      </c>
      <c r="H39" s="224">
        <f>'Krok 1- Kalkulačka '!I48</f>
        <v>0</v>
      </c>
      <c r="I39" s="224">
        <f>'Krok 1- Kalkulačka '!K48</f>
        <v>0</v>
      </c>
      <c r="J39" s="225">
        <f>IF($L39="In (zvyšuje náklady)",'Krok 1- Kalkulačka '!CC48,'Krok 1- Kalkulačka '!CC48)</f>
        <v>0</v>
      </c>
      <c r="K39" s="225">
        <f>IF($L39="In (zvyšuje náklady)",'Krok 1- Kalkulačka '!CD48,'Krok 1- Kalkulačka '!CD48)</f>
        <v>0</v>
      </c>
      <c r="L39" s="223" t="str">
        <f>'Krok 1- Kalkulačka '!M48</f>
        <v xml:space="preserve">vyberte  </v>
      </c>
    </row>
    <row r="40" spans="1:12" x14ac:dyDescent="0.2">
      <c r="A40" s="223">
        <f>'Krok 1- Kalkulačka '!B51</f>
        <v>15</v>
      </c>
      <c r="B40" s="223">
        <f>'Krok 1- Kalkulačka '!C51</f>
        <v>0</v>
      </c>
      <c r="C40" s="223">
        <f>'Krok 1- Kalkulačka '!D51</f>
        <v>0</v>
      </c>
      <c r="D40" s="223">
        <f>'Krok 1- Kalkulačka '!E51</f>
        <v>0</v>
      </c>
      <c r="E40" s="223" t="str">
        <f>'Krok 1- Kalkulačka '!F51</f>
        <v xml:space="preserve">vyberte  </v>
      </c>
      <c r="F40" s="226" t="str">
        <f>IF('Krok 1- Kalkulačka '!G51&gt;0,'Krok 1- Kalkulačka '!G51,"-")</f>
        <v>-</v>
      </c>
      <c r="G40" s="223">
        <f>'Krok 1- Kalkulačka '!H51</f>
        <v>0</v>
      </c>
      <c r="H40" s="224">
        <f>'Krok 1- Kalkulačka '!I51</f>
        <v>0</v>
      </c>
      <c r="I40" s="224">
        <f>'Krok 1- Kalkulačka '!K51</f>
        <v>0</v>
      </c>
      <c r="J40" s="225">
        <f>IF($L40="In (zvyšuje náklady)",'Krok 1- Kalkulačka '!CC51,'Krok 1- Kalkulačka '!CC51)</f>
        <v>0</v>
      </c>
      <c r="K40" s="225">
        <f>IF($L40="In (zvyšuje náklady)",'Krok 1- Kalkulačka '!CD51,'Krok 1- Kalkulačka '!CD51)</f>
        <v>0</v>
      </c>
      <c r="L40" s="223" t="str">
        <f>'Krok 1- Kalkulačka '!M51</f>
        <v xml:space="preserve">vyberte  </v>
      </c>
    </row>
    <row r="41" spans="1:12" x14ac:dyDescent="0.2">
      <c r="A41" s="223">
        <f>'Krok 1- Kalkulačka '!B54</f>
        <v>16</v>
      </c>
      <c r="B41" s="223">
        <f>'Krok 1- Kalkulačka '!C54</f>
        <v>0</v>
      </c>
      <c r="C41" s="223">
        <f>'Krok 1- Kalkulačka '!D54</f>
        <v>0</v>
      </c>
      <c r="D41" s="223">
        <f>'Krok 1- Kalkulačka '!E54</f>
        <v>0</v>
      </c>
      <c r="E41" s="223" t="str">
        <f>'Krok 1- Kalkulačka '!F54</f>
        <v xml:space="preserve">vyberte  </v>
      </c>
      <c r="F41" s="226" t="str">
        <f>IF('Krok 1- Kalkulačka '!G54&gt;0,'Krok 1- Kalkulačka '!G54,"-")</f>
        <v>-</v>
      </c>
      <c r="G41" s="223">
        <f>'Krok 1- Kalkulačka '!H54</f>
        <v>0</v>
      </c>
      <c r="H41" s="224">
        <f>'Krok 1- Kalkulačka '!I54</f>
        <v>0</v>
      </c>
      <c r="I41" s="224">
        <f>'Krok 1- Kalkulačka '!K54</f>
        <v>0</v>
      </c>
      <c r="J41" s="225">
        <f>IF($L41="In (zvyšuje náklady)",'Krok 1- Kalkulačka '!CC54,'Krok 1- Kalkulačka '!CC54)</f>
        <v>0</v>
      </c>
      <c r="K41" s="225">
        <f>IF($L41="In (zvyšuje náklady)",'Krok 1- Kalkulačka '!CD54,'Krok 1- Kalkulačka '!CD54)</f>
        <v>0</v>
      </c>
      <c r="L41" s="223" t="str">
        <f>'Krok 1- Kalkulačka '!M54</f>
        <v xml:space="preserve">vyberte  </v>
      </c>
    </row>
    <row r="42" spans="1:12" x14ac:dyDescent="0.2">
      <c r="A42" s="223">
        <f>'Krok 1- Kalkulačka '!B57</f>
        <v>17</v>
      </c>
      <c r="B42" s="223">
        <f>'Krok 1- Kalkulačka '!C57</f>
        <v>0</v>
      </c>
      <c r="C42" s="223">
        <f>'Krok 1- Kalkulačka '!D57</f>
        <v>0</v>
      </c>
      <c r="D42" s="223">
        <f>'Krok 1- Kalkulačka '!E57</f>
        <v>0</v>
      </c>
      <c r="E42" s="223" t="str">
        <f>'Krok 1- Kalkulačka '!F57</f>
        <v xml:space="preserve">vyberte  </v>
      </c>
      <c r="F42" s="226" t="str">
        <f>IF('Krok 1- Kalkulačka '!G57&gt;0,'Krok 1- Kalkulačka '!G57,"-")</f>
        <v>-</v>
      </c>
      <c r="G42" s="223">
        <f>'Krok 1- Kalkulačka '!H57</f>
        <v>0</v>
      </c>
      <c r="H42" s="224">
        <f>'Krok 1- Kalkulačka '!I57</f>
        <v>0</v>
      </c>
      <c r="I42" s="224">
        <f>'Krok 1- Kalkulačka '!K57</f>
        <v>0</v>
      </c>
      <c r="J42" s="225">
        <f>IF($L42="In (zvyšuje náklady)",'Krok 1- Kalkulačka '!CC57,'Krok 1- Kalkulačka '!CC57)</f>
        <v>0</v>
      </c>
      <c r="K42" s="225">
        <f>IF($L42="In (zvyšuje náklady)",'Krok 1- Kalkulačka '!CD57,'Krok 1- Kalkulačka '!CD57)</f>
        <v>0</v>
      </c>
      <c r="L42" s="223" t="str">
        <f>'Krok 1- Kalkulačka '!M57</f>
        <v xml:space="preserve">vyberte  </v>
      </c>
    </row>
    <row r="43" spans="1:12" x14ac:dyDescent="0.2">
      <c r="A43" s="223">
        <f>'Krok 1- Kalkulačka '!B60</f>
        <v>18</v>
      </c>
      <c r="B43" s="223">
        <f>'Krok 1- Kalkulačka '!C60</f>
        <v>0</v>
      </c>
      <c r="C43" s="223">
        <f>'Krok 1- Kalkulačka '!D60</f>
        <v>0</v>
      </c>
      <c r="D43" s="223">
        <f>'Krok 1- Kalkulačka '!E60</f>
        <v>0</v>
      </c>
      <c r="E43" s="223" t="str">
        <f>'Krok 1- Kalkulačka '!F60</f>
        <v xml:space="preserve">vyberte  </v>
      </c>
      <c r="F43" s="226" t="str">
        <f>IF('Krok 1- Kalkulačka '!G60&gt;0,'Krok 1- Kalkulačka '!G60,"-")</f>
        <v>-</v>
      </c>
      <c r="G43" s="223">
        <f>'Krok 1- Kalkulačka '!H60</f>
        <v>0</v>
      </c>
      <c r="H43" s="224">
        <f>'Krok 1- Kalkulačka '!I60</f>
        <v>0</v>
      </c>
      <c r="I43" s="224">
        <f>'Krok 1- Kalkulačka '!K60</f>
        <v>0</v>
      </c>
      <c r="J43" s="225">
        <f>IF($L43="In (zvyšuje náklady)",'Krok 1- Kalkulačka '!CC60,'Krok 1- Kalkulačka '!CC60)</f>
        <v>0</v>
      </c>
      <c r="K43" s="225">
        <f>IF($L43="In (zvyšuje náklady)",'Krok 1- Kalkulačka '!CD60,'Krok 1- Kalkulačka '!CD60)</f>
        <v>0</v>
      </c>
      <c r="L43" s="223" t="str">
        <f>'Krok 1- Kalkulačka '!M60</f>
        <v xml:space="preserve">vyberte  </v>
      </c>
    </row>
    <row r="44" spans="1:12" x14ac:dyDescent="0.2">
      <c r="A44" s="223">
        <f>'Krok 1- Kalkulačka '!B63</f>
        <v>19</v>
      </c>
      <c r="B44" s="223">
        <f>'Krok 1- Kalkulačka '!C63</f>
        <v>0</v>
      </c>
      <c r="C44" s="223">
        <f>'Krok 1- Kalkulačka '!D63</f>
        <v>0</v>
      </c>
      <c r="D44" s="223">
        <f>'Krok 1- Kalkulačka '!E63</f>
        <v>0</v>
      </c>
      <c r="E44" s="223" t="str">
        <f>'Krok 1- Kalkulačka '!F63</f>
        <v xml:space="preserve">vyberte  </v>
      </c>
      <c r="F44" s="226" t="str">
        <f>IF('Krok 1- Kalkulačka '!G63&gt;0,'Krok 1- Kalkulačka '!G63,"-")</f>
        <v>-</v>
      </c>
      <c r="G44" s="223">
        <f>'Krok 1- Kalkulačka '!H63</f>
        <v>0</v>
      </c>
      <c r="H44" s="224">
        <f>'Krok 1- Kalkulačka '!I63</f>
        <v>0</v>
      </c>
      <c r="I44" s="224">
        <f>'Krok 1- Kalkulačka '!K63</f>
        <v>0</v>
      </c>
      <c r="J44" s="225">
        <f>IF($L44="In (zvyšuje náklady)",'Krok 1- Kalkulačka '!CC63,'Krok 1- Kalkulačka '!CC63)</f>
        <v>0</v>
      </c>
      <c r="K44" s="225">
        <f>IF($L44="In (zvyšuje náklady)",'Krok 1- Kalkulačka '!CD63,'Krok 1- Kalkulačka '!CD63)</f>
        <v>0</v>
      </c>
      <c r="L44" s="223" t="str">
        <f>'Krok 1- Kalkulačka '!M63</f>
        <v xml:space="preserve">vyberte  </v>
      </c>
    </row>
    <row r="45" spans="1:12" x14ac:dyDescent="0.2">
      <c r="A45" s="223">
        <f>'Krok 1- Kalkulačka '!B66</f>
        <v>20</v>
      </c>
      <c r="B45" s="223">
        <f>'Krok 1- Kalkulačka '!C66</f>
        <v>0</v>
      </c>
      <c r="C45" s="223">
        <f>'Krok 1- Kalkulačka '!D66</f>
        <v>0</v>
      </c>
      <c r="D45" s="223">
        <f>'Krok 1- Kalkulačka '!E66</f>
        <v>0</v>
      </c>
      <c r="E45" s="223" t="str">
        <f>'Krok 1- Kalkulačka '!F66</f>
        <v xml:space="preserve">vyberte  </v>
      </c>
      <c r="F45" s="226" t="str">
        <f>IF('Krok 1- Kalkulačka '!G66&gt;0,'Krok 1- Kalkulačka '!G66,"-")</f>
        <v>-</v>
      </c>
      <c r="G45" s="223">
        <f>'Krok 1- Kalkulačka '!H66</f>
        <v>0</v>
      </c>
      <c r="H45" s="224">
        <f>'Krok 1- Kalkulačka '!I66</f>
        <v>0</v>
      </c>
      <c r="I45" s="224">
        <f>'Krok 1- Kalkulačka '!K66</f>
        <v>0</v>
      </c>
      <c r="J45" s="225">
        <f>IF($L45="In (zvyšuje náklady)",'Krok 1- Kalkulačka '!CC66,'Krok 1- Kalkulačka '!CC66)</f>
        <v>0</v>
      </c>
      <c r="K45" s="225">
        <f>IF($L45="In (zvyšuje náklady)",'Krok 1- Kalkulačka '!CD66,'Krok 1- Kalkulačka '!CD66)</f>
        <v>0</v>
      </c>
      <c r="L45" s="223" t="str">
        <f>'Krok 1- Kalkulačka '!M66</f>
        <v xml:space="preserve">vyberte  </v>
      </c>
    </row>
    <row r="46" spans="1:12" x14ac:dyDescent="0.2">
      <c r="A46" s="223">
        <f>'Krok 1- Kalkulačka '!B69</f>
        <v>21</v>
      </c>
      <c r="B46" s="223">
        <f>'Krok 1- Kalkulačka '!C69</f>
        <v>0</v>
      </c>
      <c r="C46" s="223">
        <f>'Krok 1- Kalkulačka '!D69</f>
        <v>0</v>
      </c>
      <c r="D46" s="223">
        <f>'Krok 1- Kalkulačka '!E69</f>
        <v>0</v>
      </c>
      <c r="E46" s="223" t="str">
        <f>'Krok 1- Kalkulačka '!F69</f>
        <v xml:space="preserve">vyberte  </v>
      </c>
      <c r="F46" s="226" t="str">
        <f>IF('Krok 1- Kalkulačka '!G69&gt;0,'Krok 1- Kalkulačka '!G69,"-")</f>
        <v>-</v>
      </c>
      <c r="G46" s="223">
        <f>'Krok 1- Kalkulačka '!H69</f>
        <v>0</v>
      </c>
      <c r="H46" s="224">
        <f>'Krok 1- Kalkulačka '!I69</f>
        <v>0</v>
      </c>
      <c r="I46" s="224">
        <f>'Krok 1- Kalkulačka '!K69</f>
        <v>0</v>
      </c>
      <c r="J46" s="225">
        <f>IF($L46="In (zvyšuje náklady)",'Krok 1- Kalkulačka '!CC69,'Krok 1- Kalkulačka '!CC69)</f>
        <v>0</v>
      </c>
      <c r="K46" s="225">
        <f>IF($L46="In (zvyšuje náklady)",'Krok 1- Kalkulačka '!CD69,'Krok 1- Kalkulačka '!CD69)</f>
        <v>0</v>
      </c>
      <c r="L46" s="223" t="str">
        <f>'Krok 1- Kalkulačka '!M69</f>
        <v xml:space="preserve">vyberte  </v>
      </c>
    </row>
    <row r="47" spans="1:12" x14ac:dyDescent="0.2">
      <c r="A47" s="223">
        <f>'Krok 1- Kalkulačka '!B72</f>
        <v>22</v>
      </c>
      <c r="B47" s="223">
        <f>'Krok 1- Kalkulačka '!C72</f>
        <v>0</v>
      </c>
      <c r="C47" s="223">
        <f>'Krok 1- Kalkulačka '!D72</f>
        <v>0</v>
      </c>
      <c r="D47" s="223">
        <f>'Krok 1- Kalkulačka '!E72</f>
        <v>0</v>
      </c>
      <c r="E47" s="223" t="str">
        <f>'Krok 1- Kalkulačka '!F72</f>
        <v xml:space="preserve">vyberte  </v>
      </c>
      <c r="F47" s="226" t="str">
        <f>IF('Krok 1- Kalkulačka '!G72&gt;0,'Krok 1- Kalkulačka '!G72,"-")</f>
        <v>-</v>
      </c>
      <c r="G47" s="223">
        <f>'Krok 1- Kalkulačka '!H72</f>
        <v>0</v>
      </c>
      <c r="H47" s="224">
        <f>'Krok 1- Kalkulačka '!I72</f>
        <v>0</v>
      </c>
      <c r="I47" s="224">
        <f>'Krok 1- Kalkulačka '!K72</f>
        <v>0</v>
      </c>
      <c r="J47" s="225">
        <f>IF($L47="In (zvyšuje náklady)",'Krok 1- Kalkulačka '!CC72,'Krok 1- Kalkulačka '!CC72)</f>
        <v>0</v>
      </c>
      <c r="K47" s="225">
        <f>IF($L47="In (zvyšuje náklady)",'Krok 1- Kalkulačka '!CD72,'Krok 1- Kalkulačka '!CD72)</f>
        <v>0</v>
      </c>
      <c r="L47" s="223" t="str">
        <f>'Krok 1- Kalkulačka '!M72</f>
        <v xml:space="preserve">vyberte  </v>
      </c>
    </row>
    <row r="48" spans="1:12" x14ac:dyDescent="0.2">
      <c r="A48" s="223">
        <f>'Krok 1- Kalkulačka '!B75</f>
        <v>23</v>
      </c>
      <c r="B48" s="223">
        <f>'Krok 1- Kalkulačka '!C75</f>
        <v>0</v>
      </c>
      <c r="C48" s="223">
        <f>'Krok 1- Kalkulačka '!D75</f>
        <v>0</v>
      </c>
      <c r="D48" s="223">
        <f>'Krok 1- Kalkulačka '!E75</f>
        <v>0</v>
      </c>
      <c r="E48" s="223" t="str">
        <f>'Krok 1- Kalkulačka '!F75</f>
        <v xml:space="preserve">vyberte  </v>
      </c>
      <c r="F48" s="226" t="str">
        <f>IF('Krok 1- Kalkulačka '!G75&gt;0,'Krok 1- Kalkulačka '!G75,"-")</f>
        <v>-</v>
      </c>
      <c r="G48" s="223">
        <f>'Krok 1- Kalkulačka '!H75</f>
        <v>0</v>
      </c>
      <c r="H48" s="224">
        <f>'Krok 1- Kalkulačka '!I75</f>
        <v>0</v>
      </c>
      <c r="I48" s="224">
        <f>'Krok 1- Kalkulačka '!K75</f>
        <v>0</v>
      </c>
      <c r="J48" s="225">
        <f>IF($L48="In (zvyšuje náklady)",'Krok 1- Kalkulačka '!CC75,'Krok 1- Kalkulačka '!CC75)</f>
        <v>0</v>
      </c>
      <c r="K48" s="225">
        <f>IF($L48="In (zvyšuje náklady)",'Krok 1- Kalkulačka '!CD75,'Krok 1- Kalkulačka '!CD75)</f>
        <v>0</v>
      </c>
      <c r="L48" s="223" t="str">
        <f>'Krok 1- Kalkulačka '!M75</f>
        <v xml:space="preserve">vyberte  </v>
      </c>
    </row>
    <row r="49" spans="1:12" x14ac:dyDescent="0.2">
      <c r="A49" s="223">
        <f>'Krok 1- Kalkulačka '!B78</f>
        <v>24</v>
      </c>
      <c r="B49" s="223">
        <f>'Krok 1- Kalkulačka '!C78</f>
        <v>0</v>
      </c>
      <c r="C49" s="223">
        <f>'Krok 1- Kalkulačka '!D78</f>
        <v>0</v>
      </c>
      <c r="D49" s="223">
        <f>'Krok 1- Kalkulačka '!E78</f>
        <v>0</v>
      </c>
      <c r="E49" s="223" t="str">
        <f>'Krok 1- Kalkulačka '!F78</f>
        <v xml:space="preserve">vyberte  </v>
      </c>
      <c r="F49" s="226" t="str">
        <f>IF('Krok 1- Kalkulačka '!G78&gt;0,'Krok 1- Kalkulačka '!G78,"-")</f>
        <v>-</v>
      </c>
      <c r="G49" s="223">
        <f>'Krok 1- Kalkulačka '!H78</f>
        <v>0</v>
      </c>
      <c r="H49" s="224">
        <f>'Krok 1- Kalkulačka '!I78</f>
        <v>0</v>
      </c>
      <c r="I49" s="224">
        <f>'Krok 1- Kalkulačka '!K78</f>
        <v>0</v>
      </c>
      <c r="J49" s="225">
        <f>IF($L49="In (zvyšuje náklady)",'Krok 1- Kalkulačka '!CC78,'Krok 1- Kalkulačka '!CC78)</f>
        <v>0</v>
      </c>
      <c r="K49" s="225">
        <f>IF($L49="In (zvyšuje náklady)",'Krok 1- Kalkulačka '!CD78,'Krok 1- Kalkulačka '!CD78)</f>
        <v>0</v>
      </c>
      <c r="L49" s="223" t="str">
        <f>'Krok 1- Kalkulačka '!M78</f>
        <v xml:space="preserve">vyberte  </v>
      </c>
    </row>
    <row r="50" spans="1:12" x14ac:dyDescent="0.2">
      <c r="A50" s="223">
        <f>'Krok 1- Kalkulačka '!B81</f>
        <v>25</v>
      </c>
      <c r="B50" s="223">
        <f>'Krok 1- Kalkulačka '!C81</f>
        <v>0</v>
      </c>
      <c r="C50" s="223">
        <f>'Krok 1- Kalkulačka '!D81</f>
        <v>0</v>
      </c>
      <c r="D50" s="223">
        <f>'Krok 1- Kalkulačka '!E81</f>
        <v>0</v>
      </c>
      <c r="E50" s="223" t="str">
        <f>'Krok 1- Kalkulačka '!F81</f>
        <v xml:space="preserve">vyberte  </v>
      </c>
      <c r="F50" s="226" t="str">
        <f>IF('Krok 1- Kalkulačka '!G81&gt;0,'Krok 1- Kalkulačka '!G81,"-")</f>
        <v>-</v>
      </c>
      <c r="G50" s="223">
        <f>'Krok 1- Kalkulačka '!H81</f>
        <v>0</v>
      </c>
      <c r="H50" s="224">
        <f>'Krok 1- Kalkulačka '!I81</f>
        <v>0</v>
      </c>
      <c r="I50" s="224">
        <f>'Krok 1- Kalkulačka '!K81</f>
        <v>0</v>
      </c>
      <c r="J50" s="225">
        <f>IF($L50="In (zvyšuje náklady)",'Krok 1- Kalkulačka '!CC81,'Krok 1- Kalkulačka '!CC81)</f>
        <v>0</v>
      </c>
      <c r="K50" s="225">
        <f>IF($L50="In (zvyšuje náklady)",'Krok 1- Kalkulačka '!CD81,'Krok 1- Kalkulačka '!CD81)</f>
        <v>0</v>
      </c>
      <c r="L50" s="223" t="str">
        <f>'Krok 1- Kalkulačka '!M81</f>
        <v xml:space="preserve">vyberte  </v>
      </c>
    </row>
    <row r="51" spans="1:12" x14ac:dyDescent="0.2">
      <c r="A51" s="223">
        <f>'Krok 1- Kalkulačka '!B84</f>
        <v>26</v>
      </c>
      <c r="B51" s="223">
        <f>'Krok 1- Kalkulačka '!C84</f>
        <v>0</v>
      </c>
      <c r="C51" s="223">
        <f>'Krok 1- Kalkulačka '!D84</f>
        <v>0</v>
      </c>
      <c r="D51" s="223">
        <f>'Krok 1- Kalkulačka '!E84</f>
        <v>0</v>
      </c>
      <c r="E51" s="223" t="str">
        <f>'Krok 1- Kalkulačka '!F84</f>
        <v xml:space="preserve">vyberte  </v>
      </c>
      <c r="F51" s="226" t="str">
        <f>IF('Krok 1- Kalkulačka '!G84&gt;0,'Krok 1- Kalkulačka '!G84,"-")</f>
        <v>-</v>
      </c>
      <c r="G51" s="223">
        <f>'Krok 1- Kalkulačka '!H84</f>
        <v>0</v>
      </c>
      <c r="H51" s="224">
        <f>'Krok 1- Kalkulačka '!I84</f>
        <v>0</v>
      </c>
      <c r="I51" s="224">
        <f>'Krok 1- Kalkulačka '!K84</f>
        <v>0</v>
      </c>
      <c r="J51" s="225">
        <f>IF($L51="In (zvyšuje náklady)",'Krok 1- Kalkulačka '!CC84,'Krok 1- Kalkulačka '!CC84)</f>
        <v>0</v>
      </c>
      <c r="K51" s="225">
        <f>IF($L51="In (zvyšuje náklady)",'Krok 1- Kalkulačka '!CD84,'Krok 1- Kalkulačka '!CD84)</f>
        <v>0</v>
      </c>
      <c r="L51" s="223" t="str">
        <f>'Krok 1- Kalkulačka '!M84</f>
        <v xml:space="preserve">vyberte  </v>
      </c>
    </row>
    <row r="52" spans="1:12" x14ac:dyDescent="0.2">
      <c r="A52" s="223">
        <f>'Krok 1- Kalkulačka '!B87</f>
        <v>27</v>
      </c>
      <c r="B52" s="223">
        <f>'Krok 1- Kalkulačka '!C87</f>
        <v>0</v>
      </c>
      <c r="C52" s="223">
        <f>'Krok 1- Kalkulačka '!D87</f>
        <v>0</v>
      </c>
      <c r="D52" s="223">
        <f>'Krok 1- Kalkulačka '!E87</f>
        <v>0</v>
      </c>
      <c r="E52" s="223" t="str">
        <f>'Krok 1- Kalkulačka '!F87</f>
        <v xml:space="preserve">vyberte  </v>
      </c>
      <c r="F52" s="226" t="str">
        <f>IF('Krok 1- Kalkulačka '!G87&gt;0,'Krok 1- Kalkulačka '!G87,"-")</f>
        <v>-</v>
      </c>
      <c r="G52" s="223">
        <f>'Krok 1- Kalkulačka '!H87</f>
        <v>0</v>
      </c>
      <c r="H52" s="224">
        <f>'Krok 1- Kalkulačka '!I87</f>
        <v>0</v>
      </c>
      <c r="I52" s="224">
        <f>'Krok 1- Kalkulačka '!K87</f>
        <v>0</v>
      </c>
      <c r="J52" s="225">
        <f>IF($L52="In (zvyšuje náklady)",'Krok 1- Kalkulačka '!CC87,'Krok 1- Kalkulačka '!CC87)</f>
        <v>0</v>
      </c>
      <c r="K52" s="225">
        <f>IF($L52="In (zvyšuje náklady)",'Krok 1- Kalkulačka '!CD87,'Krok 1- Kalkulačka '!CD87)</f>
        <v>0</v>
      </c>
      <c r="L52" s="223" t="str">
        <f>'Krok 1- Kalkulačka '!M87</f>
        <v xml:space="preserve">vyberte  </v>
      </c>
    </row>
    <row r="53" spans="1:12" x14ac:dyDescent="0.2">
      <c r="A53" s="223">
        <f>'Krok 1- Kalkulačka '!B90</f>
        <v>28</v>
      </c>
      <c r="B53" s="223">
        <f>'Krok 1- Kalkulačka '!C90</f>
        <v>0</v>
      </c>
      <c r="C53" s="223">
        <f>'Krok 1- Kalkulačka '!D90</f>
        <v>0</v>
      </c>
      <c r="D53" s="223">
        <f>'Krok 1- Kalkulačka '!E90</f>
        <v>0</v>
      </c>
      <c r="E53" s="223" t="str">
        <f>'Krok 1- Kalkulačka '!F90</f>
        <v xml:space="preserve">vyberte  </v>
      </c>
      <c r="F53" s="226" t="str">
        <f>IF('Krok 1- Kalkulačka '!G90&gt;0,'Krok 1- Kalkulačka '!G90,"-")</f>
        <v>-</v>
      </c>
      <c r="G53" s="223">
        <f>'Krok 1- Kalkulačka '!H90</f>
        <v>0</v>
      </c>
      <c r="H53" s="224">
        <f>'Krok 1- Kalkulačka '!I90</f>
        <v>0</v>
      </c>
      <c r="I53" s="224">
        <f>'Krok 1- Kalkulačka '!K90</f>
        <v>0</v>
      </c>
      <c r="J53" s="225">
        <f>IF($L53="In (zvyšuje náklady)",'Krok 1- Kalkulačka '!CC90,'Krok 1- Kalkulačka '!CC90)</f>
        <v>0</v>
      </c>
      <c r="K53" s="225">
        <f>IF($L53="In (zvyšuje náklady)",'Krok 1- Kalkulačka '!CD90,'Krok 1- Kalkulačka '!CD90)</f>
        <v>0</v>
      </c>
      <c r="L53" s="223" t="str">
        <f>'Krok 1- Kalkulačka '!M90</f>
        <v xml:space="preserve">vyberte  </v>
      </c>
    </row>
    <row r="54" spans="1:12" x14ac:dyDescent="0.2">
      <c r="A54" s="223">
        <f>'Krok 1- Kalkulačka '!B93</f>
        <v>29</v>
      </c>
      <c r="B54" s="223">
        <f>'Krok 1- Kalkulačka '!C93</f>
        <v>0</v>
      </c>
      <c r="C54" s="223">
        <f>'Krok 1- Kalkulačka '!D93</f>
        <v>0</v>
      </c>
      <c r="D54" s="223">
        <f>'Krok 1- Kalkulačka '!E93</f>
        <v>0</v>
      </c>
      <c r="E54" s="223" t="str">
        <f>'Krok 1- Kalkulačka '!F93</f>
        <v xml:space="preserve">vyberte  </v>
      </c>
      <c r="F54" s="226" t="str">
        <f>IF('Krok 1- Kalkulačka '!G93&gt;0,'Krok 1- Kalkulačka '!G93,"-")</f>
        <v>-</v>
      </c>
      <c r="G54" s="223">
        <f>'Krok 1- Kalkulačka '!H93</f>
        <v>0</v>
      </c>
      <c r="H54" s="224">
        <f>'Krok 1- Kalkulačka '!I93</f>
        <v>0</v>
      </c>
      <c r="I54" s="224">
        <f>'Krok 1- Kalkulačka '!K93</f>
        <v>0</v>
      </c>
      <c r="J54" s="225">
        <f>IF($L54="In (zvyšuje náklady)",'Krok 1- Kalkulačka '!CC93,'Krok 1- Kalkulačka '!CC93)</f>
        <v>0</v>
      </c>
      <c r="K54" s="225">
        <f>IF($L54="In (zvyšuje náklady)",'Krok 1- Kalkulačka '!CD93,'Krok 1- Kalkulačka '!CD93)</f>
        <v>0</v>
      </c>
      <c r="L54" s="223" t="str">
        <f>'Krok 1- Kalkulačka '!M93</f>
        <v xml:space="preserve">vyberte  </v>
      </c>
    </row>
    <row r="55" spans="1:12" x14ac:dyDescent="0.2">
      <c r="A55" s="223">
        <f>'Krok 1- Kalkulačka '!B96</f>
        <v>30</v>
      </c>
      <c r="B55" s="223">
        <f>'Krok 1- Kalkulačka '!C96</f>
        <v>0</v>
      </c>
      <c r="C55" s="223">
        <f>'Krok 1- Kalkulačka '!D96</f>
        <v>0</v>
      </c>
      <c r="D55" s="223">
        <f>'Krok 1- Kalkulačka '!E96</f>
        <v>0</v>
      </c>
      <c r="E55" s="223" t="str">
        <f>'Krok 1- Kalkulačka '!F96</f>
        <v xml:space="preserve">vyberte  </v>
      </c>
      <c r="F55" s="226" t="str">
        <f>IF('Krok 1- Kalkulačka '!G96&gt;0,'Krok 1- Kalkulačka '!G96,"-")</f>
        <v>-</v>
      </c>
      <c r="G55" s="223">
        <f>'Krok 1- Kalkulačka '!H96</f>
        <v>0</v>
      </c>
      <c r="H55" s="224">
        <f>'Krok 1- Kalkulačka '!I96</f>
        <v>0</v>
      </c>
      <c r="I55" s="224">
        <f>'Krok 1- Kalkulačka '!K96</f>
        <v>0</v>
      </c>
      <c r="J55" s="225">
        <f>IF($L55="In (zvyšuje náklady)",'Krok 1- Kalkulačka '!CC96,'Krok 1- Kalkulačka '!CC96)</f>
        <v>0</v>
      </c>
      <c r="K55" s="225">
        <f>IF($L55="In (zvyšuje náklady)",'Krok 1- Kalkulačka '!CD96,'Krok 1- Kalkulačka '!CD96)</f>
        <v>0</v>
      </c>
      <c r="L55" s="223" t="str">
        <f>'Krok 1- Kalkulačka '!M96</f>
        <v xml:space="preserve">vyberte  </v>
      </c>
    </row>
    <row r="56" spans="1:12" x14ac:dyDescent="0.2">
      <c r="A56" s="223">
        <f>'Krok 1- Kalkulačka '!B99</f>
        <v>31</v>
      </c>
      <c r="B56" s="223">
        <f>'Krok 1- Kalkulačka '!C99</f>
        <v>0</v>
      </c>
      <c r="C56" s="223">
        <f>'Krok 1- Kalkulačka '!D99</f>
        <v>0</v>
      </c>
      <c r="D56" s="223">
        <f>'Krok 1- Kalkulačka '!E99</f>
        <v>0</v>
      </c>
      <c r="E56" s="223" t="str">
        <f>'Krok 1- Kalkulačka '!F99</f>
        <v xml:space="preserve">vyberte  </v>
      </c>
      <c r="F56" s="226" t="str">
        <f>IF('Krok 1- Kalkulačka '!G99&gt;0,'Krok 1- Kalkulačka '!G99,"-")</f>
        <v>-</v>
      </c>
      <c r="G56" s="223">
        <f>'Krok 1- Kalkulačka '!H99</f>
        <v>0</v>
      </c>
      <c r="H56" s="224">
        <f>'Krok 1- Kalkulačka '!I99</f>
        <v>0</v>
      </c>
      <c r="I56" s="224">
        <f>'Krok 1- Kalkulačka '!K99</f>
        <v>0</v>
      </c>
      <c r="J56" s="225">
        <f>IF($L56="In (zvyšuje náklady)",'Krok 1- Kalkulačka '!CC99,'Krok 1- Kalkulačka '!CC99)</f>
        <v>0</v>
      </c>
      <c r="K56" s="225">
        <f>IF($L56="In (zvyšuje náklady)",'Krok 1- Kalkulačka '!CD99,'Krok 1- Kalkulačka '!CD99)</f>
        <v>0</v>
      </c>
      <c r="L56" s="223" t="str">
        <f>'Krok 1- Kalkulačka '!M99</f>
        <v xml:space="preserve">vyberte  </v>
      </c>
    </row>
    <row r="57" spans="1:12" x14ac:dyDescent="0.2">
      <c r="A57" s="223">
        <f>'Krok 1- Kalkulačka '!B102</f>
        <v>32</v>
      </c>
      <c r="B57" s="223">
        <f>'Krok 1- Kalkulačka '!C102</f>
        <v>0</v>
      </c>
      <c r="C57" s="223">
        <f>'Krok 1- Kalkulačka '!D102</f>
        <v>0</v>
      </c>
      <c r="D57" s="223">
        <f>'Krok 1- Kalkulačka '!E102</f>
        <v>0</v>
      </c>
      <c r="E57" s="223" t="str">
        <f>'Krok 1- Kalkulačka '!F102</f>
        <v xml:space="preserve">vyberte  </v>
      </c>
      <c r="F57" s="226" t="str">
        <f>IF('Krok 1- Kalkulačka '!G102&gt;0,'Krok 1- Kalkulačka '!G102,"-")</f>
        <v>-</v>
      </c>
      <c r="G57" s="223">
        <f>'Krok 1- Kalkulačka '!H102</f>
        <v>0</v>
      </c>
      <c r="H57" s="224">
        <f>'Krok 1- Kalkulačka '!I102</f>
        <v>0</v>
      </c>
      <c r="I57" s="224">
        <f>'Krok 1- Kalkulačka '!K102</f>
        <v>0</v>
      </c>
      <c r="J57" s="225">
        <f>IF($L57="In (zvyšuje náklady)",'Krok 1- Kalkulačka '!CC102,'Krok 1- Kalkulačka '!CC102)</f>
        <v>0</v>
      </c>
      <c r="K57" s="225">
        <f>IF($L57="In (zvyšuje náklady)",'Krok 1- Kalkulačka '!CD102,'Krok 1- Kalkulačka '!CD102)</f>
        <v>0</v>
      </c>
      <c r="L57" s="223" t="str">
        <f>'Krok 1- Kalkulačka '!M102</f>
        <v xml:space="preserve">vyberte  </v>
      </c>
    </row>
    <row r="58" spans="1:12" x14ac:dyDescent="0.2">
      <c r="A58" s="223">
        <f>'Krok 1- Kalkulačka '!B105</f>
        <v>33</v>
      </c>
      <c r="B58" s="223">
        <f>'Krok 1- Kalkulačka '!C105</f>
        <v>0</v>
      </c>
      <c r="C58" s="223">
        <f>'Krok 1- Kalkulačka '!D105</f>
        <v>0</v>
      </c>
      <c r="D58" s="223">
        <f>'Krok 1- Kalkulačka '!E105</f>
        <v>0</v>
      </c>
      <c r="E58" s="223" t="str">
        <f>'Krok 1- Kalkulačka '!F105</f>
        <v xml:space="preserve">vyberte  </v>
      </c>
      <c r="F58" s="226" t="str">
        <f>IF('Krok 1- Kalkulačka '!G105&gt;0,'Krok 1- Kalkulačka '!G105,"-")</f>
        <v>-</v>
      </c>
      <c r="G58" s="223">
        <f>'Krok 1- Kalkulačka '!H105</f>
        <v>0</v>
      </c>
      <c r="H58" s="224">
        <f>'Krok 1- Kalkulačka '!I105</f>
        <v>0</v>
      </c>
      <c r="I58" s="224">
        <f>'Krok 1- Kalkulačka '!K105</f>
        <v>0</v>
      </c>
      <c r="J58" s="225">
        <f>IF($L58="In (zvyšuje náklady)",'Krok 1- Kalkulačka '!CC105,'Krok 1- Kalkulačka '!CC105)</f>
        <v>0</v>
      </c>
      <c r="K58" s="225">
        <f>IF($L58="In (zvyšuje náklady)",'Krok 1- Kalkulačka '!CD105,'Krok 1- Kalkulačka '!CD105)</f>
        <v>0</v>
      </c>
      <c r="L58" s="223" t="str">
        <f>'Krok 1- Kalkulačka '!M105</f>
        <v xml:space="preserve">vyberte  </v>
      </c>
    </row>
    <row r="59" spans="1:12" x14ac:dyDescent="0.2">
      <c r="A59" s="223">
        <f>'Krok 1- Kalkulačka '!B108</f>
        <v>34</v>
      </c>
      <c r="B59" s="223">
        <f>'Krok 1- Kalkulačka '!C108</f>
        <v>0</v>
      </c>
      <c r="C59" s="223">
        <f>'Krok 1- Kalkulačka '!D108</f>
        <v>0</v>
      </c>
      <c r="D59" s="223">
        <f>'Krok 1- Kalkulačka '!E108</f>
        <v>0</v>
      </c>
      <c r="E59" s="223" t="str">
        <f>'Krok 1- Kalkulačka '!F108</f>
        <v xml:space="preserve">vyberte  </v>
      </c>
      <c r="F59" s="226" t="str">
        <f>IF('Krok 1- Kalkulačka '!G108&gt;0,'Krok 1- Kalkulačka '!G108,"-")</f>
        <v>-</v>
      </c>
      <c r="G59" s="223">
        <f>'Krok 1- Kalkulačka '!H108</f>
        <v>0</v>
      </c>
      <c r="H59" s="224">
        <f>'Krok 1- Kalkulačka '!I108</f>
        <v>0</v>
      </c>
      <c r="I59" s="224">
        <f>'Krok 1- Kalkulačka '!K108</f>
        <v>0</v>
      </c>
      <c r="J59" s="225">
        <f>IF($L59="In (zvyšuje náklady)",'Krok 1- Kalkulačka '!CC108,'Krok 1- Kalkulačka '!CC108)</f>
        <v>0</v>
      </c>
      <c r="K59" s="225">
        <f>IF($L59="In (zvyšuje náklady)",'Krok 1- Kalkulačka '!CD108,'Krok 1- Kalkulačka '!CD108)</f>
        <v>0</v>
      </c>
      <c r="L59" s="223" t="str">
        <f>'Krok 1- Kalkulačka '!M108</f>
        <v xml:space="preserve">vyberte  </v>
      </c>
    </row>
    <row r="60" spans="1:12" x14ac:dyDescent="0.2">
      <c r="A60" s="223">
        <f>'Krok 1- Kalkulačka '!B111</f>
        <v>35</v>
      </c>
      <c r="B60" s="223">
        <f>'Krok 1- Kalkulačka '!C111</f>
        <v>0</v>
      </c>
      <c r="C60" s="223">
        <f>'Krok 1- Kalkulačka '!D111</f>
        <v>0</v>
      </c>
      <c r="D60" s="223">
        <f>'Krok 1- Kalkulačka '!E111</f>
        <v>0</v>
      </c>
      <c r="E60" s="223" t="str">
        <f>'Krok 1- Kalkulačka '!F111</f>
        <v xml:space="preserve">vyberte  </v>
      </c>
      <c r="F60" s="226" t="str">
        <f>IF('Krok 1- Kalkulačka '!G111&gt;0,'Krok 1- Kalkulačka '!G111,"-")</f>
        <v>-</v>
      </c>
      <c r="G60" s="223">
        <f>'Krok 1- Kalkulačka '!H111</f>
        <v>0</v>
      </c>
      <c r="H60" s="224">
        <f>'Krok 1- Kalkulačka '!I111</f>
        <v>0</v>
      </c>
      <c r="I60" s="224">
        <f>'Krok 1- Kalkulačka '!K111</f>
        <v>0</v>
      </c>
      <c r="J60" s="225">
        <f>IF($L60="In (zvyšuje náklady)",'Krok 1- Kalkulačka '!CC111,'Krok 1- Kalkulačka '!CC111)</f>
        <v>0</v>
      </c>
      <c r="K60" s="225">
        <f>IF($L60="In (zvyšuje náklady)",'Krok 1- Kalkulačka '!CD111,'Krok 1- Kalkulačka '!CD111)</f>
        <v>0</v>
      </c>
      <c r="L60" s="223" t="str">
        <f>'Krok 1- Kalkulačka '!M111</f>
        <v xml:space="preserve">vyberte  </v>
      </c>
    </row>
    <row r="61" spans="1:12" x14ac:dyDescent="0.2">
      <c r="A61" s="223">
        <f>'Krok 1- Kalkulačka '!B114</f>
        <v>36</v>
      </c>
      <c r="B61" s="223">
        <f>'Krok 1- Kalkulačka '!C114</f>
        <v>0</v>
      </c>
      <c r="C61" s="223">
        <f>'Krok 1- Kalkulačka '!D114</f>
        <v>0</v>
      </c>
      <c r="D61" s="223">
        <f>'Krok 1- Kalkulačka '!E114</f>
        <v>0</v>
      </c>
      <c r="E61" s="223" t="str">
        <f>'Krok 1- Kalkulačka '!F114</f>
        <v xml:space="preserve">vyberte  </v>
      </c>
      <c r="F61" s="226" t="str">
        <f>IF('Krok 1- Kalkulačka '!G114&gt;0,'Krok 1- Kalkulačka '!G114,"-")</f>
        <v>-</v>
      </c>
      <c r="G61" s="223">
        <f>'Krok 1- Kalkulačka '!H114</f>
        <v>0</v>
      </c>
      <c r="H61" s="224">
        <f>'Krok 1- Kalkulačka '!I114</f>
        <v>0</v>
      </c>
      <c r="I61" s="224">
        <f>'Krok 1- Kalkulačka '!K114</f>
        <v>0</v>
      </c>
      <c r="J61" s="225">
        <f>IF($L61="In (zvyšuje náklady)",'Krok 1- Kalkulačka '!CC114,'Krok 1- Kalkulačka '!CC114)</f>
        <v>0</v>
      </c>
      <c r="K61" s="225">
        <f>IF($L61="In (zvyšuje náklady)",'Krok 1- Kalkulačka '!CD114,'Krok 1- Kalkulačka '!CD114)</f>
        <v>0</v>
      </c>
      <c r="L61" s="223" t="str">
        <f>'Krok 1- Kalkulačka '!M114</f>
        <v xml:space="preserve">vyberte  </v>
      </c>
    </row>
    <row r="62" spans="1:12" x14ac:dyDescent="0.2">
      <c r="A62" s="223">
        <f>'Krok 1- Kalkulačka '!B117</f>
        <v>37</v>
      </c>
      <c r="B62" s="223">
        <f>'Krok 1- Kalkulačka '!C117</f>
        <v>0</v>
      </c>
      <c r="C62" s="223">
        <f>'Krok 1- Kalkulačka '!D117</f>
        <v>0</v>
      </c>
      <c r="D62" s="223">
        <f>'Krok 1- Kalkulačka '!E117</f>
        <v>0</v>
      </c>
      <c r="E62" s="223" t="str">
        <f>'Krok 1- Kalkulačka '!F117</f>
        <v xml:space="preserve">vyberte  </v>
      </c>
      <c r="F62" s="226" t="str">
        <f>IF('Krok 1- Kalkulačka '!G117&gt;0,'Krok 1- Kalkulačka '!G117,"-")</f>
        <v>-</v>
      </c>
      <c r="G62" s="223">
        <f>'Krok 1- Kalkulačka '!H117</f>
        <v>0</v>
      </c>
      <c r="H62" s="224">
        <f>'Krok 1- Kalkulačka '!I117</f>
        <v>0</v>
      </c>
      <c r="I62" s="224">
        <f>'Krok 1- Kalkulačka '!K117</f>
        <v>0</v>
      </c>
      <c r="J62" s="225">
        <f>IF($L62="In (zvyšuje náklady)",'Krok 1- Kalkulačka '!CC117,'Krok 1- Kalkulačka '!CC117)</f>
        <v>0</v>
      </c>
      <c r="K62" s="225">
        <f>IF($L62="In (zvyšuje náklady)",'Krok 1- Kalkulačka '!CD117,'Krok 1- Kalkulačka '!CD117)</f>
        <v>0</v>
      </c>
      <c r="L62" s="223" t="str">
        <f>'Krok 1- Kalkulačka '!M117</f>
        <v xml:space="preserve">vyberte  </v>
      </c>
    </row>
    <row r="63" spans="1:12" x14ac:dyDescent="0.2">
      <c r="A63" s="223">
        <f>'Krok 1- Kalkulačka '!B120</f>
        <v>38</v>
      </c>
      <c r="B63" s="223">
        <f>'Krok 1- Kalkulačka '!C120</f>
        <v>0</v>
      </c>
      <c r="C63" s="223">
        <f>'Krok 1- Kalkulačka '!D120</f>
        <v>0</v>
      </c>
      <c r="D63" s="223">
        <f>'Krok 1- Kalkulačka '!E120</f>
        <v>0</v>
      </c>
      <c r="E63" s="223" t="str">
        <f>'Krok 1- Kalkulačka '!F120</f>
        <v xml:space="preserve">vyberte  </v>
      </c>
      <c r="F63" s="226" t="str">
        <f>IF('Krok 1- Kalkulačka '!G120&gt;0,'Krok 1- Kalkulačka '!G120,"-")</f>
        <v>-</v>
      </c>
      <c r="G63" s="223">
        <f>'Krok 1- Kalkulačka '!H120</f>
        <v>0</v>
      </c>
      <c r="H63" s="224">
        <f>'Krok 1- Kalkulačka '!I120</f>
        <v>0</v>
      </c>
      <c r="I63" s="224">
        <f>'Krok 1- Kalkulačka '!K120</f>
        <v>0</v>
      </c>
      <c r="J63" s="225">
        <f>IF($L63="In (zvyšuje náklady)",'Krok 1- Kalkulačka '!CC120,'Krok 1- Kalkulačka '!CC120)</f>
        <v>0</v>
      </c>
      <c r="K63" s="225">
        <f>IF($L63="In (zvyšuje náklady)",'Krok 1- Kalkulačka '!CD120,'Krok 1- Kalkulačka '!CD120)</f>
        <v>0</v>
      </c>
      <c r="L63" s="223" t="str">
        <f>'Krok 1- Kalkulačka '!M120</f>
        <v xml:space="preserve">vyberte  </v>
      </c>
    </row>
    <row r="64" spans="1:12" x14ac:dyDescent="0.2">
      <c r="A64" s="223">
        <f>'Krok 1- Kalkulačka '!B123</f>
        <v>39</v>
      </c>
      <c r="B64" s="223">
        <f>'Krok 1- Kalkulačka '!C123</f>
        <v>0</v>
      </c>
      <c r="C64" s="223">
        <f>'Krok 1- Kalkulačka '!D123</f>
        <v>0</v>
      </c>
      <c r="D64" s="223">
        <f>'Krok 1- Kalkulačka '!E123</f>
        <v>0</v>
      </c>
      <c r="E64" s="223" t="str">
        <f>'Krok 1- Kalkulačka '!F123</f>
        <v xml:space="preserve">vyberte  </v>
      </c>
      <c r="F64" s="226" t="str">
        <f>IF('Krok 1- Kalkulačka '!G123&gt;0,'Krok 1- Kalkulačka '!G123,"-")</f>
        <v>-</v>
      </c>
      <c r="G64" s="223">
        <f>'Krok 1- Kalkulačka '!H123</f>
        <v>0</v>
      </c>
      <c r="H64" s="224">
        <f>'Krok 1- Kalkulačka '!I123</f>
        <v>0</v>
      </c>
      <c r="I64" s="224">
        <f>'Krok 1- Kalkulačka '!K123</f>
        <v>0</v>
      </c>
      <c r="J64" s="225">
        <f>IF($L64="In (zvyšuje náklady)",'Krok 1- Kalkulačka '!CC123,'Krok 1- Kalkulačka '!CC123)</f>
        <v>0</v>
      </c>
      <c r="K64" s="225">
        <f>IF($L64="In (zvyšuje náklady)",'Krok 1- Kalkulačka '!CD123,'Krok 1- Kalkulačka '!CD123)</f>
        <v>0</v>
      </c>
      <c r="L64" s="223" t="str">
        <f>'Krok 1- Kalkulačka '!M123</f>
        <v xml:space="preserve">vyberte  </v>
      </c>
    </row>
    <row r="65" spans="1:12" x14ac:dyDescent="0.2">
      <c r="A65" s="223">
        <f>'Krok 1- Kalkulačka '!B126</f>
        <v>40</v>
      </c>
      <c r="B65" s="223">
        <f>'Krok 1- Kalkulačka '!C126</f>
        <v>0</v>
      </c>
      <c r="C65" s="223">
        <f>'Krok 1- Kalkulačka '!D126</f>
        <v>0</v>
      </c>
      <c r="D65" s="223">
        <f>'Krok 1- Kalkulačka '!E126</f>
        <v>0</v>
      </c>
      <c r="E65" s="223" t="str">
        <f>'Krok 1- Kalkulačka '!F126</f>
        <v xml:space="preserve">vyberte  </v>
      </c>
      <c r="F65" s="226" t="str">
        <f>IF('Krok 1- Kalkulačka '!G126&gt;0,'Krok 1- Kalkulačka '!G126,"-")</f>
        <v>-</v>
      </c>
      <c r="G65" s="223">
        <f>'Krok 1- Kalkulačka '!H126</f>
        <v>0</v>
      </c>
      <c r="H65" s="224">
        <f>'Krok 1- Kalkulačka '!I126</f>
        <v>0</v>
      </c>
      <c r="I65" s="224">
        <f>'Krok 1- Kalkulačka '!K126</f>
        <v>0</v>
      </c>
      <c r="J65" s="225">
        <f>IF($L65="In (zvyšuje náklady)",'Krok 1- Kalkulačka '!CC126,'Krok 1- Kalkulačka '!CC126)</f>
        <v>0</v>
      </c>
      <c r="K65" s="225">
        <f>IF($L65="In (zvyšuje náklady)",'Krok 1- Kalkulačka '!CD126,'Krok 1- Kalkulačka '!CD126)</f>
        <v>0</v>
      </c>
      <c r="L65" s="223" t="str">
        <f>'Krok 1- Kalkulačka '!M126</f>
        <v xml:space="preserve">vyberte  </v>
      </c>
    </row>
    <row r="66" spans="1:12" x14ac:dyDescent="0.2">
      <c r="A66" s="223">
        <f>'Krok 1- Kalkulačka '!B129</f>
        <v>41</v>
      </c>
      <c r="B66" s="223">
        <f>'Krok 1- Kalkulačka '!C129</f>
        <v>0</v>
      </c>
      <c r="C66" s="223">
        <f>'Krok 1- Kalkulačka '!D129</f>
        <v>0</v>
      </c>
      <c r="D66" s="223">
        <f>'Krok 1- Kalkulačka '!E129</f>
        <v>0</v>
      </c>
      <c r="E66" s="223" t="str">
        <f>'Krok 1- Kalkulačka '!F129</f>
        <v xml:space="preserve">vyberte  </v>
      </c>
      <c r="F66" s="226" t="str">
        <f>IF('Krok 1- Kalkulačka '!G129&gt;0,'Krok 1- Kalkulačka '!G129,"-")</f>
        <v>-</v>
      </c>
      <c r="G66" s="223">
        <f>'Krok 1- Kalkulačka '!H129</f>
        <v>0</v>
      </c>
      <c r="H66" s="224">
        <f>'Krok 1- Kalkulačka '!I129</f>
        <v>0</v>
      </c>
      <c r="I66" s="224">
        <f>'Krok 1- Kalkulačka '!K129</f>
        <v>0</v>
      </c>
      <c r="J66" s="225">
        <f>IF($L66="In (zvyšuje náklady)",'Krok 1- Kalkulačka '!CC129,'Krok 1- Kalkulačka '!CC129)</f>
        <v>0</v>
      </c>
      <c r="K66" s="225">
        <f>IF($L66="In (zvyšuje náklady)",'Krok 1- Kalkulačka '!CD129,'Krok 1- Kalkulačka '!CD129)</f>
        <v>0</v>
      </c>
      <c r="L66" s="223" t="str">
        <f>'Krok 1- Kalkulačka '!M129</f>
        <v xml:space="preserve">vyberte  </v>
      </c>
    </row>
    <row r="67" spans="1:12" x14ac:dyDescent="0.2">
      <c r="A67" s="223">
        <f>'Krok 1- Kalkulačka '!B132</f>
        <v>42</v>
      </c>
      <c r="B67" s="223">
        <f>'Krok 1- Kalkulačka '!C132</f>
        <v>0</v>
      </c>
      <c r="C67" s="223">
        <f>'Krok 1- Kalkulačka '!D132</f>
        <v>0</v>
      </c>
      <c r="D67" s="223">
        <f>'Krok 1- Kalkulačka '!E132</f>
        <v>0</v>
      </c>
      <c r="E67" s="223" t="str">
        <f>'Krok 1- Kalkulačka '!F132</f>
        <v xml:space="preserve">vyberte  </v>
      </c>
      <c r="F67" s="226" t="str">
        <f>IF('Krok 1- Kalkulačka '!G132&gt;0,'Krok 1- Kalkulačka '!G132,"-")</f>
        <v>-</v>
      </c>
      <c r="G67" s="223">
        <f>'Krok 1- Kalkulačka '!H132</f>
        <v>0</v>
      </c>
      <c r="H67" s="224">
        <f>'Krok 1- Kalkulačka '!I132</f>
        <v>0</v>
      </c>
      <c r="I67" s="224">
        <f>'Krok 1- Kalkulačka '!K132</f>
        <v>0</v>
      </c>
      <c r="J67" s="225">
        <f>IF($L67="In (zvyšuje náklady)",'Krok 1- Kalkulačka '!CC132,'Krok 1- Kalkulačka '!CC132)</f>
        <v>0</v>
      </c>
      <c r="K67" s="225">
        <f>IF($L67="In (zvyšuje náklady)",'Krok 1- Kalkulačka '!CD132,'Krok 1- Kalkulačka '!CD132)</f>
        <v>0</v>
      </c>
      <c r="L67" s="223" t="str">
        <f>'Krok 1- Kalkulačka '!M132</f>
        <v xml:space="preserve">vyberte  </v>
      </c>
    </row>
    <row r="68" spans="1:12" x14ac:dyDescent="0.2">
      <c r="A68" s="223">
        <f>'Krok 1- Kalkulačka '!B135</f>
        <v>43</v>
      </c>
      <c r="B68" s="223">
        <f>'Krok 1- Kalkulačka '!C135</f>
        <v>0</v>
      </c>
      <c r="C68" s="223">
        <f>'Krok 1- Kalkulačka '!D135</f>
        <v>0</v>
      </c>
      <c r="D68" s="223">
        <f>'Krok 1- Kalkulačka '!E135</f>
        <v>0</v>
      </c>
      <c r="E68" s="223" t="str">
        <f>'Krok 1- Kalkulačka '!F135</f>
        <v xml:space="preserve">vyberte  </v>
      </c>
      <c r="F68" s="226" t="str">
        <f>IF('Krok 1- Kalkulačka '!G135&gt;0,'Krok 1- Kalkulačka '!G135,"-")</f>
        <v>-</v>
      </c>
      <c r="G68" s="223">
        <f>'Krok 1- Kalkulačka '!H135</f>
        <v>0</v>
      </c>
      <c r="H68" s="224">
        <f>'Krok 1- Kalkulačka '!I135</f>
        <v>0</v>
      </c>
      <c r="I68" s="224">
        <f>'Krok 1- Kalkulačka '!K135</f>
        <v>0</v>
      </c>
      <c r="J68" s="225">
        <f>IF($L68="In (zvyšuje náklady)",'Krok 1- Kalkulačka '!CC135,'Krok 1- Kalkulačka '!CC135)</f>
        <v>0</v>
      </c>
      <c r="K68" s="225">
        <f>IF($L68="In (zvyšuje náklady)",'Krok 1- Kalkulačka '!CD135,'Krok 1- Kalkulačka '!CD135)</f>
        <v>0</v>
      </c>
      <c r="L68" s="223" t="str">
        <f>'Krok 1- Kalkulačka '!M135</f>
        <v xml:space="preserve">vyberte  </v>
      </c>
    </row>
    <row r="69" spans="1:12" x14ac:dyDescent="0.2">
      <c r="A69" s="223">
        <f>'Krok 1- Kalkulačka '!B138</f>
        <v>44</v>
      </c>
      <c r="B69" s="223">
        <f>'Krok 1- Kalkulačka '!C138</f>
        <v>0</v>
      </c>
      <c r="C69" s="223">
        <f>'Krok 1- Kalkulačka '!D138</f>
        <v>0</v>
      </c>
      <c r="D69" s="223">
        <f>'Krok 1- Kalkulačka '!E138</f>
        <v>0</v>
      </c>
      <c r="E69" s="223" t="str">
        <f>'Krok 1- Kalkulačka '!F138</f>
        <v xml:space="preserve">vyberte  </v>
      </c>
      <c r="F69" s="226" t="str">
        <f>IF('Krok 1- Kalkulačka '!G138&gt;0,'Krok 1- Kalkulačka '!G138,"-")</f>
        <v>-</v>
      </c>
      <c r="G69" s="223">
        <f>'Krok 1- Kalkulačka '!H138</f>
        <v>0</v>
      </c>
      <c r="H69" s="224">
        <f>'Krok 1- Kalkulačka '!I138</f>
        <v>0</v>
      </c>
      <c r="I69" s="224">
        <f>'Krok 1- Kalkulačka '!K138</f>
        <v>0</v>
      </c>
      <c r="J69" s="225">
        <f>IF($L69="In (zvyšuje náklady)",'Krok 1- Kalkulačka '!CC138,'Krok 1- Kalkulačka '!CC138)</f>
        <v>0</v>
      </c>
      <c r="K69" s="225">
        <f>IF($L69="In (zvyšuje náklady)",'Krok 1- Kalkulačka '!CD138,'Krok 1- Kalkulačka '!CD138)</f>
        <v>0</v>
      </c>
      <c r="L69" s="223" t="str">
        <f>'Krok 1- Kalkulačka '!M138</f>
        <v xml:space="preserve">vyberte  </v>
      </c>
    </row>
    <row r="70" spans="1:12" x14ac:dyDescent="0.2">
      <c r="A70" s="223">
        <f>'Krok 1- Kalkulačka '!B141</f>
        <v>45</v>
      </c>
      <c r="B70" s="223">
        <f>'Krok 1- Kalkulačka '!C141</f>
        <v>0</v>
      </c>
      <c r="C70" s="223">
        <f>'Krok 1- Kalkulačka '!D141</f>
        <v>0</v>
      </c>
      <c r="D70" s="223">
        <f>'Krok 1- Kalkulačka '!E141</f>
        <v>0</v>
      </c>
      <c r="E70" s="223" t="str">
        <f>'Krok 1- Kalkulačka '!F141</f>
        <v xml:space="preserve">vyberte  </v>
      </c>
      <c r="F70" s="226" t="str">
        <f>IF('Krok 1- Kalkulačka '!G141&gt;0,'Krok 1- Kalkulačka '!G141,"-")</f>
        <v>-</v>
      </c>
      <c r="G70" s="223">
        <f>'Krok 1- Kalkulačka '!H141</f>
        <v>0</v>
      </c>
      <c r="H70" s="224">
        <f>'Krok 1- Kalkulačka '!I141</f>
        <v>0</v>
      </c>
      <c r="I70" s="224">
        <f>'Krok 1- Kalkulačka '!K141</f>
        <v>0</v>
      </c>
      <c r="J70" s="225">
        <f>IF($L70="In (zvyšuje náklady)",'Krok 1- Kalkulačka '!CC141,'Krok 1- Kalkulačka '!CC141)</f>
        <v>0</v>
      </c>
      <c r="K70" s="225">
        <f>IF($L70="In (zvyšuje náklady)",'Krok 1- Kalkulačka '!CD141,'Krok 1- Kalkulačka '!CD141)</f>
        <v>0</v>
      </c>
      <c r="L70" s="223" t="str">
        <f>'Krok 1- Kalkulačka '!M141</f>
        <v xml:space="preserve">vyberte  </v>
      </c>
    </row>
    <row r="71" spans="1:12" x14ac:dyDescent="0.2">
      <c r="A71" s="223">
        <f>'Krok 1- Kalkulačka '!B144</f>
        <v>46</v>
      </c>
      <c r="B71" s="223">
        <f>'Krok 1- Kalkulačka '!C144</f>
        <v>0</v>
      </c>
      <c r="C71" s="223">
        <f>'Krok 1- Kalkulačka '!D144</f>
        <v>0</v>
      </c>
      <c r="D71" s="223">
        <f>'Krok 1- Kalkulačka '!E144</f>
        <v>0</v>
      </c>
      <c r="E71" s="223" t="str">
        <f>'Krok 1- Kalkulačka '!F144</f>
        <v xml:space="preserve">vyberte  </v>
      </c>
      <c r="F71" s="226" t="str">
        <f>IF('Krok 1- Kalkulačka '!G144&gt;0,'Krok 1- Kalkulačka '!G144,"-")</f>
        <v>-</v>
      </c>
      <c r="G71" s="223">
        <f>'Krok 1- Kalkulačka '!H144</f>
        <v>0</v>
      </c>
      <c r="H71" s="224">
        <f>'Krok 1- Kalkulačka '!I144</f>
        <v>0</v>
      </c>
      <c r="I71" s="224">
        <f>'Krok 1- Kalkulačka '!K144</f>
        <v>0</v>
      </c>
      <c r="J71" s="225">
        <f>IF($L71="In (zvyšuje náklady)",'Krok 1- Kalkulačka '!CC144,'Krok 1- Kalkulačka '!CC144)</f>
        <v>0</v>
      </c>
      <c r="K71" s="225">
        <f>IF($L71="In (zvyšuje náklady)",'Krok 1- Kalkulačka '!CD144,'Krok 1- Kalkulačka '!CD144)</f>
        <v>0</v>
      </c>
      <c r="L71" s="223" t="str">
        <f>'Krok 1- Kalkulačka '!M144</f>
        <v xml:space="preserve">vyberte  </v>
      </c>
    </row>
    <row r="72" spans="1:12" x14ac:dyDescent="0.2">
      <c r="A72" s="223">
        <f>'Krok 1- Kalkulačka '!B147</f>
        <v>47</v>
      </c>
      <c r="B72" s="223">
        <f>'Krok 1- Kalkulačka '!C147</f>
        <v>0</v>
      </c>
      <c r="C72" s="223">
        <f>'Krok 1- Kalkulačka '!D147</f>
        <v>0</v>
      </c>
      <c r="D72" s="223">
        <f>'Krok 1- Kalkulačka '!E147</f>
        <v>0</v>
      </c>
      <c r="E72" s="223" t="str">
        <f>'Krok 1- Kalkulačka '!F147</f>
        <v xml:space="preserve">vyberte  </v>
      </c>
      <c r="F72" s="226" t="str">
        <f>IF('Krok 1- Kalkulačka '!G147&gt;0,'Krok 1- Kalkulačka '!G147,"-")</f>
        <v>-</v>
      </c>
      <c r="G72" s="223">
        <f>'Krok 1- Kalkulačka '!H147</f>
        <v>0</v>
      </c>
      <c r="H72" s="224">
        <f>'Krok 1- Kalkulačka '!I147</f>
        <v>0</v>
      </c>
      <c r="I72" s="224">
        <f>'Krok 1- Kalkulačka '!K147</f>
        <v>0</v>
      </c>
      <c r="J72" s="225">
        <f>IF($L72="In (zvyšuje náklady)",'Krok 1- Kalkulačka '!CC147,'Krok 1- Kalkulačka '!CC147)</f>
        <v>0</v>
      </c>
      <c r="K72" s="225">
        <f>IF($L72="In (zvyšuje náklady)",'Krok 1- Kalkulačka '!CD147,'Krok 1- Kalkulačka '!CD147)</f>
        <v>0</v>
      </c>
      <c r="L72" s="223" t="str">
        <f>'Krok 1- Kalkulačka '!M147</f>
        <v xml:space="preserve">vyberte  </v>
      </c>
    </row>
    <row r="73" spans="1:12" x14ac:dyDescent="0.2">
      <c r="A73" s="223">
        <f>'Krok 1- Kalkulačka '!B150</f>
        <v>48</v>
      </c>
      <c r="B73" s="223">
        <f>'Krok 1- Kalkulačka '!C150</f>
        <v>0</v>
      </c>
      <c r="C73" s="223">
        <f>'Krok 1- Kalkulačka '!D150</f>
        <v>0</v>
      </c>
      <c r="D73" s="223">
        <f>'Krok 1- Kalkulačka '!E150</f>
        <v>0</v>
      </c>
      <c r="E73" s="223" t="str">
        <f>'Krok 1- Kalkulačka '!F150</f>
        <v xml:space="preserve">vyberte  </v>
      </c>
      <c r="F73" s="226" t="str">
        <f>IF('Krok 1- Kalkulačka '!G150&gt;0,'Krok 1- Kalkulačka '!G150,"-")</f>
        <v>-</v>
      </c>
      <c r="G73" s="223">
        <f>'Krok 1- Kalkulačka '!H150</f>
        <v>0</v>
      </c>
      <c r="H73" s="224">
        <f>'Krok 1- Kalkulačka '!I150</f>
        <v>0</v>
      </c>
      <c r="I73" s="224">
        <f>'Krok 1- Kalkulačka '!K150</f>
        <v>0</v>
      </c>
      <c r="J73" s="225">
        <f>IF($L73="In (zvyšuje náklady)",'Krok 1- Kalkulačka '!CC150,'Krok 1- Kalkulačka '!CC150)</f>
        <v>0</v>
      </c>
      <c r="K73" s="225">
        <f>IF($L73="In (zvyšuje náklady)",'Krok 1- Kalkulačka '!CD150,'Krok 1- Kalkulačka '!CD150)</f>
        <v>0</v>
      </c>
      <c r="L73" s="223" t="str">
        <f>'Krok 1- Kalkulačka '!M150</f>
        <v xml:space="preserve">vyberte  </v>
      </c>
    </row>
    <row r="74" spans="1:12" x14ac:dyDescent="0.2">
      <c r="A74" s="223">
        <f>'Krok 1- Kalkulačka '!B153</f>
        <v>49</v>
      </c>
      <c r="B74" s="223">
        <f>'Krok 1- Kalkulačka '!C153</f>
        <v>0</v>
      </c>
      <c r="C74" s="223">
        <f>'Krok 1- Kalkulačka '!D153</f>
        <v>0</v>
      </c>
      <c r="D74" s="223">
        <f>'Krok 1- Kalkulačka '!E153</f>
        <v>0</v>
      </c>
      <c r="E74" s="223" t="str">
        <f>'Krok 1- Kalkulačka '!F153</f>
        <v xml:space="preserve">vyberte  </v>
      </c>
      <c r="F74" s="226" t="str">
        <f>IF('Krok 1- Kalkulačka '!G153&gt;0,'Krok 1- Kalkulačka '!G153,"-")</f>
        <v>-</v>
      </c>
      <c r="G74" s="223">
        <f>'Krok 1- Kalkulačka '!H153</f>
        <v>0</v>
      </c>
      <c r="H74" s="224">
        <f>'Krok 1- Kalkulačka '!I153</f>
        <v>0</v>
      </c>
      <c r="I74" s="224">
        <f>'Krok 1- Kalkulačka '!K153</f>
        <v>0</v>
      </c>
      <c r="J74" s="225">
        <f>IF($L74="In (zvyšuje náklady)",'Krok 1- Kalkulačka '!CC153,'Krok 1- Kalkulačka '!CC153)</f>
        <v>0</v>
      </c>
      <c r="K74" s="225">
        <f>IF($L74="In (zvyšuje náklady)",'Krok 1- Kalkulačka '!CD153,'Krok 1- Kalkulačka '!CD153)</f>
        <v>0</v>
      </c>
      <c r="L74" s="223" t="str">
        <f>'Krok 1- Kalkulačka '!M153</f>
        <v xml:space="preserve">vyberte  </v>
      </c>
    </row>
    <row r="75" spans="1:12" x14ac:dyDescent="0.2">
      <c r="A75" s="223">
        <f>'Krok 1- Kalkulačka '!B156</f>
        <v>50</v>
      </c>
      <c r="B75" s="223">
        <f>'Krok 1- Kalkulačka '!C156</f>
        <v>0</v>
      </c>
      <c r="C75" s="223">
        <f>'Krok 1- Kalkulačka '!D156</f>
        <v>0</v>
      </c>
      <c r="D75" s="223">
        <f>'Krok 1- Kalkulačka '!E156</f>
        <v>0</v>
      </c>
      <c r="E75" s="223" t="str">
        <f>'Krok 1- Kalkulačka '!F156</f>
        <v xml:space="preserve">vyberte  </v>
      </c>
      <c r="F75" s="226" t="str">
        <f>IF('Krok 1- Kalkulačka '!G156&gt;0,'Krok 1- Kalkulačka '!G156,"-")</f>
        <v>-</v>
      </c>
      <c r="G75" s="223">
        <f>'Krok 1- Kalkulačka '!H156</f>
        <v>0</v>
      </c>
      <c r="H75" s="224">
        <f>'Krok 1- Kalkulačka '!I156</f>
        <v>0</v>
      </c>
      <c r="I75" s="224">
        <f>'Krok 1- Kalkulačka '!K156</f>
        <v>0</v>
      </c>
      <c r="J75" s="225">
        <f>IF($L75="In (zvyšuje náklady)",'Krok 1- Kalkulačka '!CC156,'Krok 1- Kalkulačka '!CC156)</f>
        <v>0</v>
      </c>
      <c r="K75" s="225">
        <f>IF($L75="In (zvyšuje náklady)",'Krok 1- Kalkulačka '!CD156,'Krok 1- Kalkulačka '!CD156)</f>
        <v>0</v>
      </c>
      <c r="L75" s="223" t="str">
        <f>'Krok 1- Kalkulačka '!M156</f>
        <v xml:space="preserve">vyberte  </v>
      </c>
    </row>
    <row r="76" spans="1:12" x14ac:dyDescent="0.2">
      <c r="F76" s="81"/>
    </row>
    <row r="77" spans="1:12" x14ac:dyDescent="0.2">
      <c r="F77" s="81"/>
    </row>
    <row r="78" spans="1:12" x14ac:dyDescent="0.2">
      <c r="F78" s="81"/>
    </row>
    <row r="79" spans="1:12" x14ac:dyDescent="0.2">
      <c r="F79" s="81"/>
    </row>
    <row r="80" spans="1:12" x14ac:dyDescent="0.2">
      <c r="F80" s="81"/>
    </row>
    <row r="81" spans="6:6" x14ac:dyDescent="0.2">
      <c r="F81" s="81"/>
    </row>
    <row r="82" spans="6:6" x14ac:dyDescent="0.2">
      <c r="F82" s="81"/>
    </row>
    <row r="83" spans="6:6" x14ac:dyDescent="0.2">
      <c r="F83" s="81"/>
    </row>
    <row r="84" spans="6:6" x14ac:dyDescent="0.2">
      <c r="F84" s="81"/>
    </row>
    <row r="85" spans="6:6" x14ac:dyDescent="0.2">
      <c r="F85" s="81"/>
    </row>
    <row r="86" spans="6:6" x14ac:dyDescent="0.2">
      <c r="F86" s="81"/>
    </row>
  </sheetData>
  <sheetProtection algorithmName="SHA-512" hashValue="QXsSSk97dW5+wLAUL8muLUczB9cpsgJAqI8Ybx60zfrNLVZF0bSFVXrUJ9xEvpv9uXvVcEy2qSSHDZ8onWL2jw==" saltValue="FYTwCVpoqg2dRJspUbn5yA==" spinCount="100000" sheet="1" objects="1" scenarios="1"/>
  <mergeCells count="37">
    <mergeCell ref="E16:F16"/>
    <mergeCell ref="E10:F10"/>
    <mergeCell ref="E11:F11"/>
    <mergeCell ref="E12:F12"/>
    <mergeCell ref="E13:F13"/>
    <mergeCell ref="E15:F15"/>
    <mergeCell ref="E5:F5"/>
    <mergeCell ref="E6:F6"/>
    <mergeCell ref="E7:F7"/>
    <mergeCell ref="E8:F8"/>
    <mergeCell ref="E9:F9"/>
    <mergeCell ref="C11:D11"/>
    <mergeCell ref="C12:D12"/>
    <mergeCell ref="C13:D13"/>
    <mergeCell ref="C15:D15"/>
    <mergeCell ref="C16:D16"/>
    <mergeCell ref="C6:D6"/>
    <mergeCell ref="C7:D7"/>
    <mergeCell ref="C8:D8"/>
    <mergeCell ref="C9:D9"/>
    <mergeCell ref="C10:D10"/>
    <mergeCell ref="I20:I25"/>
    <mergeCell ref="J20:J25"/>
    <mergeCell ref="K20:K25"/>
    <mergeCell ref="L20:L25"/>
    <mergeCell ref="A1:L1"/>
    <mergeCell ref="A3:D3"/>
    <mergeCell ref="A19:K19"/>
    <mergeCell ref="A20:A25"/>
    <mergeCell ref="B20:B25"/>
    <mergeCell ref="D20:D25"/>
    <mergeCell ref="E20:E25"/>
    <mergeCell ref="F20:F25"/>
    <mergeCell ref="G20:G25"/>
    <mergeCell ref="H20:H25"/>
    <mergeCell ref="C20:C25"/>
    <mergeCell ref="C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8"/>
  <sheetViews>
    <sheetView topLeftCell="A16" workbookViewId="0">
      <selection activeCell="B16" sqref="B16"/>
    </sheetView>
  </sheetViews>
  <sheetFormatPr defaultColWidth="9.140625" defaultRowHeight="12.75" x14ac:dyDescent="0.2"/>
  <cols>
    <col min="1" max="1" width="6.140625" style="72" customWidth="1"/>
    <col min="2" max="2" width="44.5703125" style="29" customWidth="1"/>
    <col min="3" max="4" width="9.140625" style="29"/>
    <col min="5" max="5" width="11.42578125" style="29" customWidth="1"/>
    <col min="6" max="6" width="12.85546875" style="29" customWidth="1"/>
    <col min="7" max="7" width="9.140625" style="29"/>
    <col min="8" max="9" width="11.140625" style="29" customWidth="1"/>
    <col min="10" max="10" width="17.140625" style="29" customWidth="1"/>
    <col min="11" max="16384" width="9.140625" style="29"/>
  </cols>
  <sheetData>
    <row r="1" spans="1:17" x14ac:dyDescent="0.2">
      <c r="A1"/>
      <c r="B1"/>
      <c r="C1"/>
      <c r="D1"/>
      <c r="E1"/>
      <c r="F1"/>
      <c r="G1"/>
      <c r="H1"/>
      <c r="I1"/>
      <c r="J1"/>
      <c r="K1"/>
      <c r="L1"/>
      <c r="M1"/>
      <c r="N1"/>
      <c r="O1"/>
      <c r="P1"/>
      <c r="Q1"/>
    </row>
    <row r="2" spans="1:17" x14ac:dyDescent="0.2">
      <c r="A2"/>
      <c r="B2"/>
      <c r="C2"/>
      <c r="D2"/>
      <c r="E2"/>
      <c r="F2"/>
      <c r="G2"/>
      <c r="H2"/>
      <c r="I2"/>
      <c r="J2"/>
      <c r="K2"/>
      <c r="L2"/>
      <c r="M2"/>
      <c r="N2"/>
      <c r="O2"/>
      <c r="P2"/>
      <c r="Q2"/>
    </row>
    <row r="3" spans="1:17" ht="15" x14ac:dyDescent="0.2">
      <c r="A3"/>
      <c r="B3"/>
      <c r="C3" s="101"/>
      <c r="D3" s="71"/>
      <c r="E3"/>
      <c r="F3"/>
      <c r="G3"/>
      <c r="H3"/>
      <c r="I3"/>
      <c r="J3"/>
      <c r="K3"/>
      <c r="L3"/>
      <c r="M3"/>
      <c r="N3"/>
      <c r="O3"/>
      <c r="P3"/>
      <c r="Q3"/>
    </row>
    <row r="4" spans="1:17" x14ac:dyDescent="0.2">
      <c r="A4" s="74"/>
      <c r="B4" s="75" t="s">
        <v>94</v>
      </c>
      <c r="C4"/>
      <c r="D4"/>
      <c r="E4"/>
      <c r="F4"/>
      <c r="G4"/>
      <c r="H4"/>
      <c r="I4"/>
      <c r="J4"/>
      <c r="K4"/>
      <c r="L4"/>
      <c r="M4"/>
      <c r="N4"/>
      <c r="O4"/>
      <c r="P4"/>
      <c r="Q4"/>
    </row>
    <row r="5" spans="1:17" x14ac:dyDescent="0.2">
      <c r="A5" s="134"/>
      <c r="B5" s="77" t="s">
        <v>89</v>
      </c>
      <c r="C5" s="403" t="s">
        <v>126</v>
      </c>
      <c r="D5" s="404"/>
      <c r="E5" s="404"/>
      <c r="F5" s="404"/>
      <c r="G5" s="404"/>
      <c r="H5" s="404"/>
      <c r="I5" s="404"/>
      <c r="J5" s="404"/>
      <c r="K5" s="404"/>
      <c r="L5" s="404"/>
      <c r="M5" s="404"/>
      <c r="N5" s="404"/>
      <c r="O5" s="404"/>
      <c r="P5" s="404"/>
      <c r="Q5" s="405"/>
    </row>
    <row r="6" spans="1:17" ht="31.5" customHeight="1" x14ac:dyDescent="0.2">
      <c r="A6" s="134"/>
      <c r="B6" s="94" t="s">
        <v>104</v>
      </c>
      <c r="C6" s="406" t="s">
        <v>172</v>
      </c>
      <c r="D6" s="406"/>
      <c r="E6" s="406"/>
      <c r="F6" s="406"/>
      <c r="G6" s="406"/>
      <c r="H6" s="406"/>
      <c r="I6" s="406"/>
      <c r="J6" s="406"/>
      <c r="K6" s="406"/>
      <c r="L6" s="406"/>
      <c r="M6" s="406"/>
      <c r="N6" s="406"/>
      <c r="O6" s="406"/>
      <c r="P6" s="406"/>
      <c r="Q6" s="406"/>
    </row>
    <row r="7" spans="1:17" ht="17.25" customHeight="1" x14ac:dyDescent="0.2">
      <c r="A7" s="134"/>
      <c r="B7" s="128" t="s">
        <v>105</v>
      </c>
      <c r="C7" s="396" t="s">
        <v>88</v>
      </c>
      <c r="D7" s="396"/>
      <c r="E7" s="396"/>
      <c r="F7" s="396"/>
      <c r="G7" s="396"/>
      <c r="H7" s="396"/>
      <c r="I7" s="396"/>
      <c r="J7" s="396"/>
      <c r="K7" s="396"/>
      <c r="L7" s="396"/>
      <c r="M7" s="396"/>
      <c r="N7" s="396"/>
      <c r="O7" s="396"/>
      <c r="P7" s="396"/>
      <c r="Q7" s="396"/>
    </row>
    <row r="8" spans="1:17" ht="18.75" customHeight="1" x14ac:dyDescent="0.2">
      <c r="A8" s="134"/>
      <c r="B8" s="128" t="s">
        <v>82</v>
      </c>
      <c r="C8" s="396" t="s">
        <v>124</v>
      </c>
      <c r="D8" s="396"/>
      <c r="E8" s="396"/>
      <c r="F8" s="396"/>
      <c r="G8" s="396"/>
      <c r="H8" s="396"/>
      <c r="I8" s="396"/>
      <c r="J8" s="396"/>
      <c r="K8" s="396"/>
      <c r="L8" s="396"/>
      <c r="M8" s="396"/>
      <c r="N8" s="396"/>
      <c r="O8" s="396"/>
      <c r="P8" s="396"/>
      <c r="Q8" s="396"/>
    </row>
    <row r="9" spans="1:17" ht="21.75" customHeight="1" x14ac:dyDescent="0.2">
      <c r="A9" s="134"/>
      <c r="B9" s="128" t="s">
        <v>119</v>
      </c>
      <c r="C9" s="396" t="s">
        <v>161</v>
      </c>
      <c r="D9" s="396"/>
      <c r="E9" s="396"/>
      <c r="F9" s="396"/>
      <c r="G9" s="396"/>
      <c r="H9" s="396"/>
      <c r="I9" s="396"/>
      <c r="J9" s="396"/>
      <c r="K9" s="396"/>
      <c r="L9" s="396"/>
      <c r="M9" s="396"/>
      <c r="N9" s="396"/>
      <c r="O9" s="396"/>
      <c r="P9" s="396"/>
      <c r="Q9" s="396"/>
    </row>
    <row r="10" spans="1:17" ht="31.5" customHeight="1" x14ac:dyDescent="0.2">
      <c r="A10" s="134"/>
      <c r="B10" s="127" t="s">
        <v>70</v>
      </c>
      <c r="C10" s="402" t="s">
        <v>87</v>
      </c>
      <c r="D10" s="402"/>
      <c r="E10" s="402"/>
      <c r="F10" s="402"/>
      <c r="G10" s="402"/>
      <c r="H10" s="402"/>
      <c r="I10" s="402"/>
      <c r="J10" s="402"/>
      <c r="K10" s="402"/>
      <c r="L10" s="402"/>
      <c r="M10" s="402"/>
      <c r="N10" s="402"/>
      <c r="O10" s="402"/>
      <c r="P10" s="402"/>
      <c r="Q10" s="402"/>
    </row>
    <row r="11" spans="1:17" ht="24.75" customHeight="1" x14ac:dyDescent="0.2">
      <c r="A11" s="134"/>
      <c r="B11" s="127" t="s">
        <v>120</v>
      </c>
      <c r="C11" s="395" t="s">
        <v>165</v>
      </c>
      <c r="D11" s="395"/>
      <c r="E11" s="395"/>
      <c r="F11" s="395"/>
      <c r="G11" s="395"/>
      <c r="H11" s="395"/>
      <c r="I11" s="395"/>
      <c r="J11" s="395"/>
      <c r="K11" s="395"/>
      <c r="L11" s="395"/>
      <c r="M11" s="395"/>
      <c r="N11" s="395"/>
      <c r="O11" s="395"/>
      <c r="P11" s="395"/>
      <c r="Q11" s="395"/>
    </row>
    <row r="12" spans="1:17" ht="43.5" customHeight="1" x14ac:dyDescent="0.2">
      <c r="A12" s="134"/>
      <c r="B12" s="128" t="s">
        <v>164</v>
      </c>
      <c r="C12" s="396" t="s">
        <v>166</v>
      </c>
      <c r="D12" s="396"/>
      <c r="E12" s="396"/>
      <c r="F12" s="396"/>
      <c r="G12" s="396"/>
      <c r="H12" s="396"/>
      <c r="I12" s="396"/>
      <c r="J12" s="396"/>
      <c r="K12" s="396"/>
      <c r="L12" s="396"/>
      <c r="M12" s="396"/>
      <c r="N12" s="396"/>
      <c r="O12" s="396"/>
      <c r="P12" s="396"/>
      <c r="Q12" s="396"/>
    </row>
    <row r="13" spans="1:17" ht="47.25" customHeight="1" x14ac:dyDescent="0.2">
      <c r="A13" s="134"/>
      <c r="B13" s="126" t="s">
        <v>122</v>
      </c>
      <c r="C13" s="397" t="s">
        <v>121</v>
      </c>
      <c r="D13" s="397"/>
      <c r="E13" s="397"/>
      <c r="F13" s="397"/>
      <c r="G13" s="397"/>
      <c r="H13" s="397"/>
      <c r="I13" s="397"/>
      <c r="J13" s="397"/>
      <c r="K13" s="397"/>
      <c r="L13" s="397"/>
      <c r="M13" s="397"/>
      <c r="N13" s="397"/>
      <c r="O13" s="397"/>
      <c r="P13" s="397"/>
      <c r="Q13" s="397"/>
    </row>
    <row r="14" spans="1:17" ht="30" customHeight="1" x14ac:dyDescent="0.2">
      <c r="A14" s="134"/>
      <c r="B14" s="128" t="s">
        <v>123</v>
      </c>
      <c r="C14" s="398" t="s">
        <v>173</v>
      </c>
      <c r="D14" s="399"/>
      <c r="E14" s="399"/>
      <c r="F14" s="399"/>
      <c r="G14" s="399"/>
      <c r="H14" s="399"/>
      <c r="I14" s="399"/>
      <c r="J14" s="399"/>
      <c r="K14" s="399"/>
      <c r="L14" s="399"/>
      <c r="M14" s="399"/>
      <c r="N14" s="399"/>
      <c r="O14" s="399"/>
      <c r="P14" s="399"/>
      <c r="Q14" s="400"/>
    </row>
    <row r="15" spans="1:17" ht="73.5" customHeight="1" x14ac:dyDescent="0.2">
      <c r="A15" s="134"/>
      <c r="B15" s="126" t="s">
        <v>181</v>
      </c>
      <c r="C15" s="396" t="s">
        <v>174</v>
      </c>
      <c r="D15" s="396"/>
      <c r="E15" s="396"/>
      <c r="F15" s="396"/>
      <c r="G15" s="396"/>
      <c r="H15" s="396"/>
      <c r="I15" s="396"/>
      <c r="J15" s="396"/>
      <c r="K15" s="396"/>
      <c r="L15" s="396"/>
      <c r="M15" s="396"/>
      <c r="N15" s="396"/>
      <c r="O15" s="396"/>
      <c r="P15" s="396"/>
      <c r="Q15" s="396"/>
    </row>
    <row r="16" spans="1:17" ht="72" customHeight="1" x14ac:dyDescent="0.2">
      <c r="A16" s="134"/>
      <c r="B16" s="126" t="s">
        <v>210</v>
      </c>
      <c r="C16" s="396" t="s">
        <v>211</v>
      </c>
      <c r="D16" s="396"/>
      <c r="E16" s="396"/>
      <c r="F16" s="396"/>
      <c r="G16" s="396"/>
      <c r="H16" s="396"/>
      <c r="I16" s="396"/>
      <c r="J16" s="396"/>
      <c r="K16" s="396"/>
      <c r="L16" s="396"/>
      <c r="M16" s="396"/>
      <c r="N16" s="396"/>
      <c r="O16" s="396"/>
      <c r="P16" s="396"/>
      <c r="Q16" s="396"/>
    </row>
    <row r="17" spans="1:20" ht="93" customHeight="1" x14ac:dyDescent="0.2">
      <c r="A17" s="134"/>
      <c r="B17" s="126" t="s">
        <v>134</v>
      </c>
      <c r="C17" s="396" t="s">
        <v>127</v>
      </c>
      <c r="D17" s="396"/>
      <c r="E17" s="396"/>
      <c r="F17" s="396"/>
      <c r="G17" s="396"/>
      <c r="H17" s="396"/>
      <c r="I17" s="396"/>
      <c r="J17" s="396"/>
      <c r="K17" s="396"/>
      <c r="L17" s="396"/>
      <c r="M17" s="396"/>
      <c r="N17" s="396"/>
      <c r="O17" s="396"/>
      <c r="P17" s="396"/>
      <c r="Q17" s="396"/>
    </row>
    <row r="18" spans="1:20" ht="126.75" customHeight="1" x14ac:dyDescent="0.2">
      <c r="A18" s="134"/>
      <c r="B18" s="126" t="s">
        <v>135</v>
      </c>
      <c r="C18" s="398" t="s">
        <v>128</v>
      </c>
      <c r="D18" s="399"/>
      <c r="E18" s="399"/>
      <c r="F18" s="399"/>
      <c r="G18" s="399"/>
      <c r="H18" s="399"/>
      <c r="I18" s="399"/>
      <c r="J18" s="399"/>
      <c r="K18" s="399"/>
      <c r="L18" s="399"/>
      <c r="M18" s="399"/>
      <c r="N18" s="399"/>
      <c r="O18" s="399"/>
      <c r="P18" s="399"/>
      <c r="Q18" s="400"/>
    </row>
    <row r="19" spans="1:20" x14ac:dyDescent="0.2">
      <c r="A19"/>
      <c r="B19"/>
      <c r="C19"/>
      <c r="D19"/>
      <c r="E19"/>
      <c r="F19"/>
      <c r="G19"/>
      <c r="H19"/>
      <c r="I19"/>
      <c r="J19"/>
      <c r="K19"/>
      <c r="L19"/>
      <c r="M19"/>
      <c r="N19"/>
      <c r="O19"/>
      <c r="P19"/>
      <c r="Q19"/>
    </row>
    <row r="20" spans="1:20" x14ac:dyDescent="0.2">
      <c r="A20"/>
      <c r="B20" s="97" t="s">
        <v>92</v>
      </c>
      <c r="K20"/>
      <c r="L20"/>
      <c r="M20"/>
      <c r="N20"/>
      <c r="O20"/>
      <c r="P20"/>
      <c r="Q20"/>
    </row>
    <row r="21" spans="1:20" x14ac:dyDescent="0.2">
      <c r="A21"/>
      <c r="B21" s="30" t="s">
        <v>168</v>
      </c>
      <c r="K21"/>
      <c r="L21"/>
      <c r="M21"/>
      <c r="N21"/>
      <c r="O21"/>
      <c r="P21"/>
      <c r="Q21"/>
    </row>
    <row r="22" spans="1:20" x14ac:dyDescent="0.2">
      <c r="A22"/>
      <c r="B22" s="135" t="s">
        <v>13</v>
      </c>
      <c r="C22" s="384" t="s">
        <v>28</v>
      </c>
      <c r="D22" s="384"/>
      <c r="E22" s="401" t="s">
        <v>13</v>
      </c>
      <c r="F22" s="401"/>
      <c r="G22" s="384" t="s">
        <v>28</v>
      </c>
      <c r="H22" s="384"/>
      <c r="I22" s="384"/>
      <c r="J22"/>
      <c r="K22"/>
      <c r="L22"/>
      <c r="M22"/>
      <c r="N22"/>
      <c r="O22"/>
      <c r="P22"/>
      <c r="Q22"/>
    </row>
    <row r="23" spans="1:20" ht="12.75" customHeight="1" x14ac:dyDescent="0.2">
      <c r="A23"/>
      <c r="B23" s="129" t="s">
        <v>29</v>
      </c>
      <c r="C23" s="388">
        <v>1</v>
      </c>
      <c r="D23" s="389"/>
      <c r="E23" s="390" t="s">
        <v>4</v>
      </c>
      <c r="F23" s="391"/>
      <c r="G23" s="392">
        <v>0.5</v>
      </c>
      <c r="H23" s="393"/>
      <c r="I23" s="394"/>
      <c r="J23"/>
      <c r="K23"/>
      <c r="L23"/>
      <c r="M23"/>
      <c r="N23"/>
      <c r="O23"/>
      <c r="P23"/>
      <c r="Q23"/>
    </row>
    <row r="24" spans="1:20" x14ac:dyDescent="0.2">
      <c r="A24"/>
      <c r="B24" s="129" t="s">
        <v>30</v>
      </c>
      <c r="C24" s="385">
        <v>2</v>
      </c>
      <c r="D24" s="385"/>
      <c r="E24" s="386" t="s">
        <v>6</v>
      </c>
      <c r="F24" s="386"/>
      <c r="G24" s="387">
        <v>0.33</v>
      </c>
      <c r="H24" s="387"/>
      <c r="I24" s="387"/>
      <c r="J24"/>
      <c r="K24"/>
      <c r="L24"/>
      <c r="M24"/>
      <c r="N24"/>
      <c r="O24"/>
      <c r="P24"/>
      <c r="Q24"/>
    </row>
    <row r="25" spans="1:20" x14ac:dyDescent="0.2">
      <c r="A25"/>
      <c r="B25" s="129" t="s">
        <v>31</v>
      </c>
      <c r="C25" s="385">
        <v>3</v>
      </c>
      <c r="D25" s="385"/>
      <c r="E25" s="386" t="s">
        <v>8</v>
      </c>
      <c r="F25" s="386"/>
      <c r="G25" s="387">
        <v>0.25</v>
      </c>
      <c r="H25" s="387"/>
      <c r="I25" s="387"/>
      <c r="J25"/>
      <c r="K25"/>
      <c r="L25"/>
      <c r="M25"/>
      <c r="N25"/>
      <c r="O25"/>
      <c r="P25"/>
      <c r="Q25"/>
    </row>
    <row r="26" spans="1:20" x14ac:dyDescent="0.2">
      <c r="A26"/>
      <c r="B26" s="129" t="s">
        <v>32</v>
      </c>
      <c r="C26" s="385">
        <v>4</v>
      </c>
      <c r="D26" s="385"/>
      <c r="E26" s="386" t="s">
        <v>11</v>
      </c>
      <c r="F26" s="386"/>
      <c r="G26" s="387">
        <v>0.2</v>
      </c>
      <c r="H26" s="387"/>
      <c r="I26" s="387"/>
      <c r="J26"/>
      <c r="K26"/>
      <c r="L26"/>
      <c r="M26"/>
      <c r="N26"/>
      <c r="O26"/>
      <c r="P26"/>
      <c r="Q26"/>
    </row>
    <row r="27" spans="1:20" x14ac:dyDescent="0.2">
      <c r="A27"/>
      <c r="B27" s="129" t="s">
        <v>33</v>
      </c>
      <c r="C27" s="385">
        <v>12</v>
      </c>
      <c r="D27" s="385"/>
      <c r="E27" s="386" t="s">
        <v>12</v>
      </c>
      <c r="F27" s="386"/>
      <c r="G27" s="387">
        <v>0.25</v>
      </c>
      <c r="H27" s="387"/>
      <c r="I27" s="387"/>
      <c r="J27"/>
      <c r="K27"/>
      <c r="L27"/>
      <c r="M27"/>
      <c r="N27"/>
      <c r="O27"/>
      <c r="P27"/>
      <c r="Q27"/>
    </row>
    <row r="28" spans="1:20" x14ac:dyDescent="0.2">
      <c r="A28"/>
      <c r="B28"/>
      <c r="C28"/>
      <c r="D28"/>
      <c r="E28"/>
      <c r="F28"/>
      <c r="G28"/>
      <c r="H28"/>
      <c r="I28"/>
      <c r="J28"/>
      <c r="K28"/>
      <c r="L28"/>
      <c r="M28"/>
      <c r="N28"/>
      <c r="O28"/>
      <c r="P28"/>
      <c r="Q28"/>
    </row>
    <row r="29" spans="1:20" x14ac:dyDescent="0.2">
      <c r="A29"/>
      <c r="B29"/>
      <c r="C29"/>
      <c r="D29"/>
      <c r="E29"/>
      <c r="F29"/>
      <c r="G29"/>
      <c r="H29"/>
      <c r="I29"/>
      <c r="J29"/>
      <c r="K29"/>
      <c r="L29"/>
      <c r="M29"/>
      <c r="N29"/>
      <c r="O29"/>
      <c r="P29"/>
      <c r="Q29"/>
    </row>
    <row r="30" spans="1:20" x14ac:dyDescent="0.2">
      <c r="A30"/>
      <c r="B30" s="44" t="s">
        <v>91</v>
      </c>
      <c r="N30"/>
      <c r="O30"/>
      <c r="P30"/>
      <c r="Q30"/>
    </row>
    <row r="31" spans="1:20" x14ac:dyDescent="0.2">
      <c r="A31"/>
      <c r="B31" s="30" t="s">
        <v>125</v>
      </c>
      <c r="C31"/>
      <c r="N31"/>
      <c r="O31"/>
      <c r="P31"/>
      <c r="Q31"/>
    </row>
    <row r="32" spans="1:20" ht="57" customHeight="1" x14ac:dyDescent="0.2">
      <c r="A32"/>
      <c r="B32" s="382" t="s">
        <v>47</v>
      </c>
      <c r="C32" s="383"/>
      <c r="D32" s="130" t="s">
        <v>142</v>
      </c>
      <c r="E32" s="130" t="s">
        <v>143</v>
      </c>
      <c r="F32" s="130" t="s">
        <v>144</v>
      </c>
      <c r="G32" s="384" t="s">
        <v>145</v>
      </c>
      <c r="H32" s="384"/>
      <c r="I32" s="384" t="s">
        <v>52</v>
      </c>
      <c r="J32" s="384"/>
      <c r="K32" s="384"/>
      <c r="L32" s="384"/>
      <c r="M32" s="384"/>
      <c r="N32" s="384"/>
      <c r="O32" s="384"/>
      <c r="P32" s="384"/>
      <c r="Q32" s="384"/>
      <c r="R32" s="384"/>
      <c r="S32" s="384"/>
      <c r="T32" s="384"/>
    </row>
    <row r="33" spans="1:20" ht="36.75" customHeight="1" x14ac:dyDescent="0.2">
      <c r="A33"/>
      <c r="B33" s="375" t="s">
        <v>22</v>
      </c>
      <c r="C33" s="376"/>
      <c r="D33" s="121">
        <v>45</v>
      </c>
      <c r="E33" s="121">
        <v>90</v>
      </c>
      <c r="F33" s="121">
        <v>180</v>
      </c>
      <c r="G33" s="377">
        <v>60</v>
      </c>
      <c r="H33" s="377"/>
      <c r="I33" s="378" t="s">
        <v>53</v>
      </c>
      <c r="J33" s="378"/>
      <c r="K33" s="378"/>
      <c r="L33" s="378"/>
      <c r="M33" s="378"/>
      <c r="N33" s="378"/>
      <c r="O33" s="378"/>
      <c r="P33" s="378"/>
      <c r="Q33" s="378"/>
      <c r="R33" s="378"/>
      <c r="S33" s="378"/>
      <c r="T33" s="378"/>
    </row>
    <row r="34" spans="1:20" ht="31.5" customHeight="1" x14ac:dyDescent="0.2">
      <c r="A34"/>
      <c r="B34" s="375" t="s">
        <v>16</v>
      </c>
      <c r="C34" s="376"/>
      <c r="D34" s="121">
        <v>240</v>
      </c>
      <c r="E34" s="121">
        <v>480</v>
      </c>
      <c r="F34" s="121">
        <v>720</v>
      </c>
      <c r="G34" s="377">
        <v>300</v>
      </c>
      <c r="H34" s="377"/>
      <c r="I34" s="378" t="s">
        <v>95</v>
      </c>
      <c r="J34" s="378"/>
      <c r="K34" s="378"/>
      <c r="L34" s="378"/>
      <c r="M34" s="378"/>
      <c r="N34" s="378"/>
      <c r="O34" s="378"/>
      <c r="P34" s="378"/>
      <c r="Q34" s="378"/>
      <c r="R34" s="378"/>
      <c r="S34" s="378"/>
      <c r="T34" s="378"/>
    </row>
    <row r="35" spans="1:20" ht="44.25" customHeight="1" x14ac:dyDescent="0.2">
      <c r="A35"/>
      <c r="B35" s="375" t="s">
        <v>17</v>
      </c>
      <c r="C35" s="376"/>
      <c r="D35" s="121">
        <v>360</v>
      </c>
      <c r="E35" s="121">
        <v>720</v>
      </c>
      <c r="F35" s="121">
        <v>1200</v>
      </c>
      <c r="G35" s="377">
        <v>460</v>
      </c>
      <c r="H35" s="377"/>
      <c r="I35" s="378" t="s">
        <v>96</v>
      </c>
      <c r="J35" s="378"/>
      <c r="K35" s="378"/>
      <c r="L35" s="378"/>
      <c r="M35" s="378"/>
      <c r="N35" s="378"/>
      <c r="O35" s="378"/>
      <c r="P35" s="378"/>
      <c r="Q35" s="378"/>
      <c r="R35" s="378"/>
      <c r="S35" s="378"/>
      <c r="T35" s="378"/>
    </row>
    <row r="36" spans="1:20" ht="45.75" customHeight="1" x14ac:dyDescent="0.2">
      <c r="A36"/>
      <c r="B36" s="380" t="s">
        <v>25</v>
      </c>
      <c r="C36" s="381"/>
      <c r="D36" s="122">
        <v>60</v>
      </c>
      <c r="E36" s="122">
        <v>60</v>
      </c>
      <c r="F36" s="122">
        <v>60</v>
      </c>
      <c r="G36" s="377">
        <v>60</v>
      </c>
      <c r="H36" s="377"/>
      <c r="I36" s="378" t="s">
        <v>54</v>
      </c>
      <c r="J36" s="378"/>
      <c r="K36" s="378"/>
      <c r="L36" s="378"/>
      <c r="M36" s="378"/>
      <c r="N36" s="378"/>
      <c r="O36" s="378"/>
      <c r="P36" s="378"/>
      <c r="Q36" s="378"/>
      <c r="R36" s="378"/>
      <c r="S36" s="378"/>
      <c r="T36" s="378"/>
    </row>
    <row r="37" spans="1:20" ht="58.5" customHeight="1" x14ac:dyDescent="0.2">
      <c r="A37"/>
      <c r="B37" s="375" t="s">
        <v>27</v>
      </c>
      <c r="C37" s="376"/>
      <c r="D37" s="121">
        <v>120</v>
      </c>
      <c r="E37" s="121">
        <v>480</v>
      </c>
      <c r="F37" s="121">
        <v>960</v>
      </c>
      <c r="G37" s="377">
        <v>220</v>
      </c>
      <c r="H37" s="377"/>
      <c r="I37" s="378" t="s">
        <v>60</v>
      </c>
      <c r="J37" s="378"/>
      <c r="K37" s="378"/>
      <c r="L37" s="378"/>
      <c r="M37" s="378"/>
      <c r="N37" s="378"/>
      <c r="O37" s="378"/>
      <c r="P37" s="378"/>
      <c r="Q37" s="378"/>
      <c r="R37" s="378"/>
      <c r="S37" s="378"/>
      <c r="T37" s="378"/>
    </row>
    <row r="38" spans="1:20" ht="36.75" customHeight="1" x14ac:dyDescent="0.2">
      <c r="A38"/>
      <c r="B38" s="375" t="s">
        <v>18</v>
      </c>
      <c r="C38" s="376"/>
      <c r="D38" s="121">
        <v>100</v>
      </c>
      <c r="E38" s="121">
        <v>100</v>
      </c>
      <c r="F38" s="121">
        <v>100</v>
      </c>
      <c r="G38" s="377">
        <v>100</v>
      </c>
      <c r="H38" s="377"/>
      <c r="I38" s="378" t="s">
        <v>55</v>
      </c>
      <c r="J38" s="378"/>
      <c r="K38" s="378"/>
      <c r="L38" s="378"/>
      <c r="M38" s="378"/>
      <c r="N38" s="378"/>
      <c r="O38" s="378"/>
      <c r="P38" s="378"/>
      <c r="Q38" s="378"/>
      <c r="R38" s="378"/>
      <c r="S38" s="378"/>
      <c r="T38" s="378"/>
    </row>
    <row r="39" spans="1:20" ht="33.75" customHeight="1" x14ac:dyDescent="0.2">
      <c r="A39"/>
      <c r="B39" s="380" t="s">
        <v>157</v>
      </c>
      <c r="C39" s="381"/>
      <c r="D39" s="122">
        <v>30</v>
      </c>
      <c r="E39" s="122">
        <v>30</v>
      </c>
      <c r="F39" s="122">
        <v>30</v>
      </c>
      <c r="G39" s="377">
        <v>30</v>
      </c>
      <c r="H39" s="377"/>
      <c r="I39" s="378" t="s">
        <v>56</v>
      </c>
      <c r="J39" s="378"/>
      <c r="K39" s="378"/>
      <c r="L39" s="378"/>
      <c r="M39" s="378"/>
      <c r="N39" s="378"/>
      <c r="O39" s="378"/>
      <c r="P39" s="378"/>
      <c r="Q39" s="378"/>
      <c r="R39" s="378"/>
      <c r="S39" s="378"/>
      <c r="T39" s="378"/>
    </row>
    <row r="40" spans="1:20" ht="33" customHeight="1" x14ac:dyDescent="0.2">
      <c r="A40"/>
      <c r="B40" s="380" t="s">
        <v>19</v>
      </c>
      <c r="C40" s="381"/>
      <c r="D40" s="122">
        <v>50</v>
      </c>
      <c r="E40" s="122">
        <v>50</v>
      </c>
      <c r="F40" s="122">
        <v>50</v>
      </c>
      <c r="G40" s="377">
        <v>50</v>
      </c>
      <c r="H40" s="377"/>
      <c r="I40" s="378" t="s">
        <v>57</v>
      </c>
      <c r="J40" s="378"/>
      <c r="K40" s="378"/>
      <c r="L40" s="378"/>
      <c r="M40" s="378"/>
      <c r="N40" s="378"/>
      <c r="O40" s="378"/>
      <c r="P40" s="378"/>
      <c r="Q40" s="378"/>
      <c r="R40" s="378"/>
      <c r="S40" s="378"/>
      <c r="T40" s="378"/>
    </row>
    <row r="41" spans="1:20" ht="30.75" customHeight="1" x14ac:dyDescent="0.2">
      <c r="A41"/>
      <c r="B41" s="375" t="s">
        <v>26</v>
      </c>
      <c r="C41" s="376"/>
      <c r="D41" s="121">
        <v>480</v>
      </c>
      <c r="E41" s="121">
        <v>960</v>
      </c>
      <c r="F41" s="121">
        <v>2400</v>
      </c>
      <c r="G41" s="377">
        <v>650</v>
      </c>
      <c r="H41" s="377"/>
      <c r="I41" s="378" t="s">
        <v>59</v>
      </c>
      <c r="J41" s="378"/>
      <c r="K41" s="378"/>
      <c r="L41" s="378"/>
      <c r="M41" s="378"/>
      <c r="N41" s="378"/>
      <c r="O41" s="378"/>
      <c r="P41" s="378"/>
      <c r="Q41" s="378"/>
      <c r="R41" s="378"/>
      <c r="S41" s="378"/>
      <c r="T41" s="378"/>
    </row>
    <row r="42" spans="1:20" ht="32.25" customHeight="1" x14ac:dyDescent="0.2">
      <c r="A42"/>
      <c r="B42" s="375" t="s">
        <v>21</v>
      </c>
      <c r="C42" s="376"/>
      <c r="D42" s="121">
        <v>180</v>
      </c>
      <c r="E42" s="121">
        <v>240</v>
      </c>
      <c r="F42" s="121">
        <v>480</v>
      </c>
      <c r="G42" s="377">
        <v>200</v>
      </c>
      <c r="H42" s="377"/>
      <c r="I42" s="378" t="s">
        <v>58</v>
      </c>
      <c r="J42" s="378"/>
      <c r="K42" s="378"/>
      <c r="L42" s="378"/>
      <c r="M42" s="378"/>
      <c r="N42" s="378"/>
      <c r="O42" s="378"/>
      <c r="P42" s="378"/>
      <c r="Q42" s="378"/>
      <c r="R42" s="378"/>
      <c r="S42" s="378"/>
      <c r="T42" s="378"/>
    </row>
    <row r="43" spans="1:20" x14ac:dyDescent="0.2">
      <c r="A43"/>
      <c r="B43" s="375" t="s">
        <v>48</v>
      </c>
      <c r="C43" s="376"/>
      <c r="D43" s="123"/>
      <c r="E43" s="123"/>
      <c r="F43" s="123"/>
      <c r="G43" s="377" t="s">
        <v>49</v>
      </c>
      <c r="H43" s="377"/>
      <c r="I43" s="379"/>
      <c r="J43" s="379"/>
      <c r="K43" s="379"/>
      <c r="L43" s="379"/>
      <c r="M43" s="379"/>
      <c r="N43" s="379"/>
      <c r="O43" s="379"/>
      <c r="P43" s="379"/>
      <c r="Q43" s="379"/>
      <c r="R43" s="379"/>
      <c r="S43" s="379"/>
      <c r="T43" s="379"/>
    </row>
    <row r="44" spans="1:20" x14ac:dyDescent="0.2">
      <c r="A44"/>
      <c r="B44" s="99"/>
      <c r="C44" s="99"/>
      <c r="D44" s="102"/>
      <c r="E44" s="102"/>
      <c r="F44" s="100"/>
      <c r="G44" s="100"/>
      <c r="H44" s="100"/>
      <c r="I44" s="100"/>
      <c r="J44" s="100"/>
      <c r="K44" s="100"/>
      <c r="L44" s="100"/>
      <c r="M44" s="100"/>
      <c r="N44" s="100"/>
      <c r="O44" s="100"/>
      <c r="P44" s="100"/>
      <c r="Q44" s="100"/>
    </row>
    <row r="45" spans="1:20" x14ac:dyDescent="0.2">
      <c r="A45"/>
      <c r="B45"/>
      <c r="C45"/>
      <c r="D45"/>
      <c r="E45"/>
      <c r="F45"/>
      <c r="G45"/>
      <c r="H45"/>
      <c r="I45"/>
      <c r="J45"/>
      <c r="K45"/>
      <c r="L45"/>
      <c r="M45"/>
      <c r="N45"/>
      <c r="O45"/>
      <c r="P45"/>
      <c r="Q45"/>
    </row>
    <row r="46" spans="1:20" ht="18" x14ac:dyDescent="0.25">
      <c r="A46" s="98"/>
      <c r="B46" s="98" t="s">
        <v>169</v>
      </c>
      <c r="C46" s="98"/>
      <c r="D46" s="98"/>
      <c r="E46" s="98"/>
      <c r="F46" s="98"/>
      <c r="G46" s="98"/>
      <c r="H46" s="98"/>
      <c r="I46" s="98"/>
      <c r="J46" s="98"/>
      <c r="K46" s="98"/>
      <c r="L46" s="98"/>
      <c r="M46" s="98"/>
      <c r="N46" s="98"/>
      <c r="O46" s="98"/>
      <c r="P46" s="98"/>
      <c r="Q46" s="98"/>
      <c r="R46" s="98"/>
      <c r="S46" s="98"/>
      <c r="T46" s="98"/>
    </row>
    <row r="47" spans="1:20" x14ac:dyDescent="0.2">
      <c r="A47" s="108"/>
      <c r="B47" s="109"/>
      <c r="C47" s="110"/>
      <c r="D47" s="110"/>
      <c r="E47" s="110"/>
      <c r="F47" s="110"/>
      <c r="G47" s="110"/>
      <c r="H47" s="110"/>
      <c r="I47" s="110"/>
      <c r="J47" s="110"/>
      <c r="K47" s="110"/>
      <c r="L47" s="110"/>
      <c r="M47" s="110"/>
      <c r="N47" s="110"/>
      <c r="O47" s="111"/>
      <c r="P47" s="111"/>
      <c r="Q47" s="111"/>
      <c r="R47" s="111"/>
      <c r="S47" s="111"/>
      <c r="T47" s="111"/>
    </row>
    <row r="48" spans="1:20" s="73" customFormat="1" ht="20.25" x14ac:dyDescent="0.3">
      <c r="A48" s="108"/>
      <c r="B48" s="136" t="s">
        <v>170</v>
      </c>
      <c r="C48" s="110"/>
      <c r="D48" s="110"/>
      <c r="E48" s="110"/>
      <c r="F48" s="110"/>
      <c r="G48" s="110"/>
      <c r="H48" s="110"/>
      <c r="I48" s="110"/>
      <c r="J48" s="110"/>
      <c r="K48" s="110"/>
      <c r="L48" s="110"/>
      <c r="M48" s="110"/>
      <c r="N48" s="110"/>
      <c r="O48" s="111"/>
      <c r="P48" s="111"/>
      <c r="Q48" s="111"/>
      <c r="R48" s="111"/>
      <c r="S48" s="111"/>
      <c r="T48" s="111"/>
    </row>
    <row r="49" spans="1:20" s="73" customFormat="1" x14ac:dyDescent="0.2">
      <c r="A49" s="108"/>
      <c r="B49" s="112"/>
      <c r="C49" s="110"/>
      <c r="D49" s="110"/>
      <c r="E49" s="110"/>
      <c r="F49" s="110"/>
      <c r="G49" s="110"/>
      <c r="H49" s="110"/>
      <c r="I49" s="110"/>
      <c r="J49" s="110"/>
      <c r="K49" s="110"/>
      <c r="L49" s="110"/>
      <c r="M49" s="110"/>
      <c r="N49" s="110"/>
      <c r="O49" s="111"/>
      <c r="P49" s="111"/>
      <c r="Q49" s="111"/>
      <c r="R49" s="111"/>
      <c r="S49" s="111"/>
      <c r="T49" s="111"/>
    </row>
    <row r="50" spans="1:20" x14ac:dyDescent="0.2">
      <c r="A50" s="113"/>
      <c r="B50" s="111"/>
      <c r="C50" s="111"/>
      <c r="D50" s="111"/>
      <c r="E50" s="111"/>
      <c r="F50" s="111"/>
      <c r="G50" s="111"/>
      <c r="H50" s="111"/>
      <c r="I50" s="111"/>
      <c r="J50" s="111"/>
      <c r="K50" s="111"/>
      <c r="L50" s="111"/>
      <c r="M50" s="111"/>
      <c r="N50" s="111"/>
      <c r="O50" s="111"/>
      <c r="P50" s="111"/>
      <c r="Q50" s="111"/>
      <c r="R50" s="111"/>
      <c r="S50" s="111"/>
      <c r="T50" s="111"/>
    </row>
    <row r="51" spans="1:20" ht="18" customHeight="1" x14ac:dyDescent="0.25">
      <c r="A51" s="113"/>
      <c r="B51" s="137" t="s">
        <v>90</v>
      </c>
      <c r="C51" s="111"/>
      <c r="D51" s="111"/>
      <c r="E51" s="111"/>
      <c r="F51" s="111"/>
      <c r="G51" s="111"/>
      <c r="H51" s="111"/>
      <c r="I51" s="111"/>
      <c r="J51" s="111"/>
      <c r="K51" s="111"/>
      <c r="L51" s="111"/>
      <c r="M51" s="111"/>
      <c r="N51" s="111"/>
      <c r="O51" s="111"/>
      <c r="P51" s="111"/>
      <c r="Q51" s="111"/>
      <c r="R51" s="111"/>
      <c r="S51" s="111"/>
      <c r="T51" s="111"/>
    </row>
    <row r="52" spans="1:20" x14ac:dyDescent="0.2">
      <c r="A52" s="113"/>
      <c r="B52" s="111"/>
      <c r="C52" s="111"/>
      <c r="D52" s="111"/>
      <c r="E52" s="111"/>
      <c r="F52" s="111"/>
      <c r="G52" s="111"/>
      <c r="H52" s="111"/>
      <c r="I52" s="111"/>
      <c r="J52" s="111"/>
      <c r="K52" s="111"/>
      <c r="L52" s="111"/>
      <c r="M52" s="111"/>
      <c r="N52" s="111"/>
      <c r="O52" s="111"/>
      <c r="P52" s="111"/>
      <c r="Q52" s="111"/>
      <c r="R52" s="111"/>
      <c r="S52" s="111"/>
      <c r="T52" s="111"/>
    </row>
    <row r="53" spans="1:20" x14ac:dyDescent="0.2">
      <c r="A53" s="113"/>
      <c r="B53" s="111"/>
      <c r="C53" s="111"/>
      <c r="D53" s="111"/>
      <c r="E53" s="111"/>
      <c r="F53" s="111"/>
      <c r="G53" s="111"/>
      <c r="H53" s="111"/>
      <c r="I53" s="111"/>
      <c r="J53" s="111"/>
      <c r="K53" s="111"/>
      <c r="L53" s="111"/>
      <c r="M53" s="111"/>
      <c r="N53" s="111"/>
      <c r="O53" s="111"/>
      <c r="P53" s="111"/>
      <c r="Q53" s="111"/>
      <c r="R53" s="111"/>
      <c r="S53" s="111"/>
      <c r="T53" s="111"/>
    </row>
    <row r="54" spans="1:20" x14ac:dyDescent="0.2">
      <c r="A54" s="113"/>
      <c r="B54" s="111"/>
      <c r="C54" s="111"/>
      <c r="D54" s="111"/>
      <c r="E54" s="111"/>
      <c r="F54" s="111"/>
      <c r="G54" s="111"/>
      <c r="H54" s="111"/>
      <c r="I54" s="111"/>
      <c r="J54" s="111"/>
      <c r="K54" s="111"/>
      <c r="L54" s="111"/>
      <c r="M54" s="111"/>
      <c r="N54" s="111"/>
      <c r="O54" s="111"/>
      <c r="P54" s="111"/>
      <c r="Q54" s="111"/>
      <c r="R54" s="111"/>
      <c r="S54" s="111"/>
      <c r="T54" s="111"/>
    </row>
    <row r="55" spans="1:20" x14ac:dyDescent="0.2">
      <c r="A55" s="113"/>
      <c r="B55" s="111"/>
      <c r="C55" s="111"/>
      <c r="D55" s="111"/>
      <c r="E55" s="111"/>
      <c r="F55" s="111"/>
      <c r="G55" s="111"/>
      <c r="H55" s="111"/>
      <c r="I55" s="111"/>
      <c r="J55" s="111"/>
      <c r="K55" s="111"/>
      <c r="L55" s="111"/>
      <c r="M55" s="111"/>
      <c r="N55" s="111"/>
      <c r="O55" s="111"/>
      <c r="P55" s="111"/>
      <c r="Q55" s="111"/>
      <c r="R55" s="111"/>
      <c r="S55" s="111"/>
      <c r="T55" s="111"/>
    </row>
    <row r="56" spans="1:20" x14ac:dyDescent="0.2">
      <c r="A56" s="113"/>
      <c r="B56" s="111"/>
      <c r="C56" s="111"/>
      <c r="D56" s="111"/>
      <c r="E56" s="111"/>
      <c r="F56" s="111"/>
      <c r="G56" s="111"/>
      <c r="H56" s="111"/>
      <c r="I56" s="111"/>
      <c r="J56" s="111"/>
      <c r="K56" s="111"/>
      <c r="L56" s="111"/>
      <c r="M56" s="111"/>
      <c r="N56" s="111"/>
      <c r="O56" s="111"/>
      <c r="P56" s="111"/>
      <c r="Q56" s="111"/>
      <c r="R56" s="111"/>
      <c r="S56" s="111"/>
      <c r="T56" s="111"/>
    </row>
    <row r="57" spans="1:20" x14ac:dyDescent="0.2">
      <c r="A57" s="113"/>
      <c r="B57" s="111"/>
      <c r="C57" s="111"/>
      <c r="D57" s="111"/>
      <c r="E57" s="111"/>
      <c r="F57" s="111"/>
      <c r="G57" s="111"/>
      <c r="H57" s="111"/>
      <c r="I57" s="111"/>
      <c r="J57" s="111"/>
      <c r="K57" s="111"/>
      <c r="L57" s="111"/>
      <c r="M57" s="111"/>
      <c r="N57" s="111"/>
      <c r="O57" s="111"/>
      <c r="P57" s="111"/>
      <c r="Q57" s="111"/>
      <c r="R57" s="111"/>
      <c r="S57" s="111"/>
      <c r="T57" s="111"/>
    </row>
    <row r="58" spans="1:20" x14ac:dyDescent="0.2">
      <c r="A58" s="113"/>
      <c r="B58" s="111"/>
      <c r="C58" s="111"/>
      <c r="D58" s="111"/>
      <c r="E58" s="111"/>
      <c r="F58" s="111"/>
      <c r="G58" s="111"/>
      <c r="H58" s="111"/>
      <c r="I58" s="111"/>
      <c r="J58" s="111"/>
      <c r="K58" s="111"/>
      <c r="L58" s="111"/>
      <c r="M58" s="111"/>
      <c r="N58" s="111"/>
      <c r="O58" s="111"/>
      <c r="P58" s="111"/>
      <c r="Q58" s="111"/>
      <c r="R58" s="111"/>
      <c r="S58" s="111"/>
      <c r="T58" s="111"/>
    </row>
    <row r="59" spans="1:20" x14ac:dyDescent="0.2">
      <c r="A59" s="113"/>
      <c r="B59" s="111"/>
      <c r="C59" s="111"/>
      <c r="D59" s="111"/>
      <c r="E59" s="111"/>
      <c r="F59" s="111"/>
      <c r="G59" s="111"/>
      <c r="H59" s="111"/>
      <c r="I59" s="111"/>
      <c r="J59" s="111"/>
      <c r="K59" s="111"/>
      <c r="L59" s="111"/>
      <c r="M59" s="111"/>
      <c r="N59" s="111"/>
      <c r="O59" s="111"/>
      <c r="P59" s="111"/>
      <c r="Q59" s="111"/>
      <c r="R59" s="111"/>
      <c r="S59" s="111"/>
      <c r="T59" s="111"/>
    </row>
    <row r="60" spans="1:20" x14ac:dyDescent="0.2">
      <c r="A60" s="113"/>
      <c r="B60" s="111"/>
      <c r="C60" s="111"/>
      <c r="D60" s="111"/>
      <c r="E60" s="111"/>
      <c r="F60" s="111"/>
      <c r="G60" s="111"/>
      <c r="H60" s="111"/>
      <c r="I60" s="111"/>
      <c r="J60" s="111"/>
      <c r="K60" s="111"/>
      <c r="L60" s="111"/>
      <c r="M60" s="111"/>
      <c r="N60" s="111"/>
      <c r="O60" s="111"/>
      <c r="P60" s="111"/>
      <c r="Q60" s="111"/>
      <c r="R60" s="111"/>
      <c r="S60" s="111"/>
      <c r="T60" s="111"/>
    </row>
    <row r="61" spans="1:20" x14ac:dyDescent="0.2">
      <c r="A61" s="113"/>
      <c r="B61" s="111"/>
      <c r="C61" s="111"/>
      <c r="D61" s="111"/>
      <c r="E61" s="111"/>
      <c r="F61" s="111"/>
      <c r="G61" s="111"/>
      <c r="H61" s="111"/>
      <c r="I61" s="111"/>
      <c r="J61" s="111"/>
      <c r="K61" s="111"/>
      <c r="L61" s="111"/>
      <c r="M61" s="111"/>
      <c r="N61" s="111"/>
      <c r="O61" s="111"/>
      <c r="P61" s="111"/>
      <c r="Q61" s="111"/>
      <c r="R61" s="111"/>
      <c r="S61" s="111"/>
      <c r="T61" s="111"/>
    </row>
    <row r="62" spans="1:20" x14ac:dyDescent="0.2">
      <c r="A62" s="113"/>
      <c r="B62" s="111"/>
      <c r="C62" s="111"/>
      <c r="D62" s="111"/>
      <c r="E62" s="111"/>
      <c r="F62" s="111"/>
      <c r="G62" s="111"/>
      <c r="H62" s="111"/>
      <c r="I62" s="111"/>
      <c r="J62" s="111"/>
      <c r="K62" s="111"/>
      <c r="L62" s="111"/>
      <c r="M62" s="111"/>
      <c r="N62" s="111"/>
      <c r="O62" s="111"/>
      <c r="P62" s="111"/>
      <c r="Q62" s="111"/>
      <c r="R62" s="111"/>
      <c r="S62" s="111"/>
      <c r="T62" s="111"/>
    </row>
    <row r="63" spans="1:20" x14ac:dyDescent="0.2">
      <c r="A63" s="113"/>
      <c r="B63" s="111"/>
      <c r="C63" s="111"/>
      <c r="D63" s="111"/>
      <c r="E63" s="111"/>
      <c r="F63" s="111"/>
      <c r="G63" s="111"/>
      <c r="H63" s="111"/>
      <c r="I63" s="111"/>
      <c r="J63" s="111"/>
      <c r="K63" s="111"/>
      <c r="L63" s="111"/>
      <c r="M63" s="111"/>
      <c r="N63" s="111"/>
      <c r="O63" s="111"/>
      <c r="P63" s="111"/>
      <c r="Q63" s="111"/>
      <c r="R63" s="111"/>
      <c r="S63" s="111"/>
      <c r="T63" s="111"/>
    </row>
    <row r="64" spans="1:20" x14ac:dyDescent="0.2">
      <c r="A64" s="113"/>
      <c r="B64" s="111"/>
      <c r="C64" s="111"/>
      <c r="D64" s="111"/>
      <c r="E64" s="111"/>
      <c r="F64" s="111"/>
      <c r="G64" s="111"/>
      <c r="H64" s="111"/>
      <c r="I64" s="111"/>
      <c r="J64" s="111"/>
      <c r="K64" s="111"/>
      <c r="L64" s="111"/>
      <c r="M64" s="111"/>
      <c r="N64" s="111"/>
      <c r="O64" s="111"/>
      <c r="P64" s="111"/>
      <c r="Q64" s="111"/>
      <c r="R64" s="111"/>
      <c r="S64" s="111"/>
      <c r="T64" s="111"/>
    </row>
    <row r="65" spans="1:20" x14ac:dyDescent="0.2">
      <c r="A65" s="113"/>
      <c r="B65" s="111"/>
      <c r="C65" s="111"/>
      <c r="D65" s="111"/>
      <c r="E65" s="111"/>
      <c r="F65" s="111"/>
      <c r="G65" s="111"/>
      <c r="H65" s="111"/>
      <c r="I65" s="111"/>
      <c r="J65" s="111"/>
      <c r="K65" s="111"/>
      <c r="L65" s="111"/>
      <c r="M65" s="111"/>
      <c r="N65" s="111"/>
      <c r="O65" s="111"/>
      <c r="P65" s="111"/>
      <c r="Q65" s="111"/>
      <c r="R65" s="111"/>
      <c r="S65" s="111"/>
      <c r="T65" s="111"/>
    </row>
    <row r="66" spans="1:20" x14ac:dyDescent="0.2">
      <c r="A66" s="113"/>
      <c r="B66" s="111"/>
      <c r="C66" s="111"/>
      <c r="D66" s="111"/>
      <c r="E66" s="111"/>
      <c r="F66" s="111"/>
      <c r="G66" s="111"/>
      <c r="H66" s="111"/>
      <c r="I66" s="111"/>
      <c r="J66" s="111"/>
      <c r="K66" s="111"/>
      <c r="L66" s="111"/>
      <c r="M66" s="111"/>
      <c r="N66" s="111"/>
      <c r="O66" s="111"/>
      <c r="P66" s="111"/>
      <c r="Q66" s="111"/>
      <c r="R66" s="111"/>
      <c r="S66" s="111"/>
      <c r="T66" s="111"/>
    </row>
    <row r="67" spans="1:20" x14ac:dyDescent="0.2">
      <c r="A67" s="113"/>
      <c r="B67" s="111"/>
      <c r="C67" s="111"/>
      <c r="D67" s="111"/>
      <c r="E67" s="111"/>
      <c r="F67" s="111"/>
      <c r="G67" s="111"/>
      <c r="H67" s="111"/>
      <c r="I67" s="111"/>
      <c r="J67" s="111"/>
      <c r="K67" s="111"/>
      <c r="L67" s="111"/>
      <c r="M67" s="111"/>
      <c r="N67" s="111"/>
      <c r="O67" s="111"/>
      <c r="P67" s="111"/>
      <c r="Q67" s="111"/>
      <c r="R67" s="111"/>
      <c r="S67" s="111"/>
      <c r="T67" s="111"/>
    </row>
    <row r="68" spans="1:20" x14ac:dyDescent="0.2">
      <c r="A68" s="113"/>
      <c r="B68" s="111"/>
      <c r="C68" s="111"/>
      <c r="D68" s="111"/>
      <c r="E68" s="111"/>
      <c r="F68" s="111"/>
      <c r="G68" s="111"/>
      <c r="H68" s="111"/>
      <c r="I68" s="111"/>
      <c r="J68" s="111"/>
      <c r="K68" s="111"/>
      <c r="L68" s="111"/>
      <c r="M68" s="111"/>
      <c r="N68" s="111"/>
      <c r="O68" s="111"/>
      <c r="P68" s="111"/>
      <c r="Q68" s="111"/>
      <c r="R68" s="111"/>
      <c r="S68" s="111"/>
      <c r="T68" s="111"/>
    </row>
    <row r="69" spans="1:20" x14ac:dyDescent="0.2">
      <c r="A69" s="113"/>
      <c r="B69" s="111"/>
      <c r="C69" s="111"/>
      <c r="D69" s="111"/>
      <c r="E69" s="111"/>
      <c r="F69" s="111"/>
      <c r="G69" s="111"/>
      <c r="H69" s="111"/>
      <c r="I69" s="111"/>
      <c r="J69" s="111"/>
      <c r="K69" s="111"/>
      <c r="L69" s="111"/>
      <c r="M69" s="111"/>
      <c r="N69" s="111"/>
      <c r="O69" s="111"/>
      <c r="P69" s="111"/>
      <c r="Q69" s="111"/>
      <c r="R69" s="111"/>
      <c r="S69" s="111"/>
      <c r="T69" s="111"/>
    </row>
    <row r="70" spans="1:20" x14ac:dyDescent="0.2">
      <c r="A70" s="113"/>
      <c r="B70" s="111"/>
      <c r="C70" s="111"/>
      <c r="D70" s="111"/>
      <c r="E70" s="111"/>
      <c r="F70" s="111"/>
      <c r="G70" s="111"/>
      <c r="H70" s="111"/>
      <c r="I70" s="111"/>
      <c r="J70" s="111"/>
      <c r="K70" s="111"/>
      <c r="L70" s="111"/>
      <c r="M70" s="111"/>
      <c r="N70" s="111"/>
      <c r="O70" s="111"/>
      <c r="P70" s="111"/>
      <c r="Q70" s="111"/>
      <c r="R70" s="111"/>
      <c r="S70" s="111"/>
      <c r="T70" s="111"/>
    </row>
    <row r="71" spans="1:20" x14ac:dyDescent="0.2">
      <c r="A71" s="113"/>
      <c r="B71" s="111"/>
      <c r="C71" s="111"/>
      <c r="D71" s="111"/>
      <c r="E71" s="111"/>
      <c r="F71" s="111"/>
      <c r="G71" s="111"/>
      <c r="H71" s="111"/>
      <c r="I71" s="111"/>
      <c r="J71" s="111"/>
      <c r="K71" s="111"/>
      <c r="L71" s="111"/>
      <c r="M71" s="111"/>
      <c r="N71" s="111"/>
      <c r="O71" s="111"/>
      <c r="P71" s="111"/>
      <c r="Q71" s="111"/>
      <c r="R71" s="111"/>
      <c r="S71" s="111"/>
      <c r="T71" s="111"/>
    </row>
    <row r="72" spans="1:20" x14ac:dyDescent="0.2">
      <c r="A72" s="113"/>
      <c r="B72" s="111"/>
      <c r="C72" s="111"/>
      <c r="D72" s="111"/>
      <c r="E72" s="111"/>
      <c r="F72" s="111"/>
      <c r="G72" s="111"/>
      <c r="H72" s="111"/>
      <c r="I72" s="111"/>
      <c r="J72" s="111"/>
      <c r="K72" s="111"/>
      <c r="L72" s="111"/>
      <c r="M72" s="111"/>
      <c r="N72" s="111"/>
      <c r="O72" s="111"/>
      <c r="P72" s="111"/>
      <c r="Q72" s="111"/>
      <c r="R72" s="111"/>
      <c r="S72" s="111"/>
      <c r="T72" s="111"/>
    </row>
    <row r="73" spans="1:20" x14ac:dyDescent="0.2">
      <c r="A73" s="113"/>
      <c r="B73" s="111"/>
      <c r="C73" s="111"/>
      <c r="D73" s="111"/>
      <c r="E73" s="111"/>
      <c r="F73" s="111"/>
      <c r="G73" s="111"/>
      <c r="H73" s="111"/>
      <c r="I73" s="111"/>
      <c r="J73" s="111"/>
      <c r="K73" s="111"/>
      <c r="L73" s="111"/>
      <c r="M73" s="111"/>
      <c r="N73" s="111"/>
      <c r="O73" s="111"/>
      <c r="P73" s="111"/>
      <c r="Q73" s="111"/>
      <c r="R73" s="111"/>
      <c r="S73" s="111"/>
      <c r="T73" s="111"/>
    </row>
    <row r="74" spans="1:20" x14ac:dyDescent="0.2">
      <c r="A74" s="113"/>
      <c r="B74" s="111"/>
      <c r="C74" s="111"/>
      <c r="D74" s="111"/>
      <c r="E74" s="111"/>
      <c r="F74" s="111"/>
      <c r="G74" s="111"/>
      <c r="H74" s="111"/>
      <c r="I74" s="111"/>
      <c r="J74" s="111"/>
      <c r="K74" s="111"/>
      <c r="L74" s="111"/>
      <c r="M74" s="111"/>
      <c r="N74" s="111"/>
      <c r="O74" s="111"/>
      <c r="P74" s="111"/>
      <c r="Q74" s="111"/>
      <c r="R74" s="111"/>
      <c r="S74" s="111"/>
      <c r="T74" s="111"/>
    </row>
    <row r="75" spans="1:20" x14ac:dyDescent="0.2">
      <c r="A75" s="113"/>
      <c r="B75" s="111"/>
      <c r="C75" s="111"/>
      <c r="D75" s="111"/>
      <c r="E75" s="111"/>
      <c r="F75" s="111"/>
      <c r="G75" s="111"/>
      <c r="H75" s="111"/>
      <c r="I75" s="111"/>
      <c r="J75" s="111"/>
      <c r="K75" s="111"/>
      <c r="L75" s="111"/>
      <c r="M75" s="111"/>
      <c r="N75" s="111"/>
      <c r="O75" s="111"/>
      <c r="P75" s="111"/>
      <c r="Q75" s="111"/>
      <c r="R75" s="111"/>
      <c r="S75" s="111"/>
      <c r="T75" s="111"/>
    </row>
    <row r="76" spans="1:20" x14ac:dyDescent="0.2">
      <c r="A76" s="113"/>
      <c r="B76" s="111"/>
      <c r="C76" s="111"/>
      <c r="D76" s="111"/>
      <c r="E76" s="111"/>
      <c r="F76" s="111"/>
      <c r="G76" s="111"/>
      <c r="H76" s="111"/>
      <c r="I76" s="111"/>
      <c r="J76" s="111"/>
      <c r="K76" s="111"/>
      <c r="L76" s="111"/>
      <c r="M76" s="111"/>
      <c r="N76" s="111"/>
      <c r="O76" s="111"/>
      <c r="P76" s="111"/>
      <c r="Q76" s="111"/>
      <c r="R76" s="111"/>
      <c r="S76" s="111"/>
      <c r="T76" s="111"/>
    </row>
    <row r="77" spans="1:20" x14ac:dyDescent="0.2">
      <c r="A77" s="113"/>
      <c r="B77" s="111"/>
      <c r="C77" s="111"/>
      <c r="D77" s="111"/>
      <c r="E77" s="111"/>
      <c r="F77" s="111"/>
      <c r="G77" s="111"/>
      <c r="H77" s="111"/>
      <c r="I77" s="111"/>
      <c r="J77" s="111"/>
      <c r="K77" s="111"/>
      <c r="L77" s="111"/>
      <c r="M77" s="111"/>
      <c r="N77" s="111"/>
      <c r="O77" s="111"/>
      <c r="P77" s="111"/>
      <c r="Q77" s="111"/>
      <c r="R77" s="111"/>
      <c r="S77" s="111"/>
      <c r="T77" s="111"/>
    </row>
    <row r="78" spans="1:20" x14ac:dyDescent="0.2">
      <c r="A78" s="113"/>
      <c r="B78" s="111"/>
      <c r="C78" s="111"/>
      <c r="D78" s="111"/>
      <c r="E78" s="111"/>
      <c r="F78" s="111"/>
      <c r="G78" s="111"/>
      <c r="H78" s="111"/>
      <c r="I78" s="111"/>
      <c r="J78" s="111"/>
      <c r="K78" s="111"/>
      <c r="L78" s="111"/>
      <c r="M78" s="111"/>
      <c r="N78" s="111"/>
      <c r="O78" s="111"/>
      <c r="P78" s="111"/>
      <c r="Q78" s="111"/>
      <c r="R78" s="111"/>
      <c r="S78" s="111"/>
      <c r="T78" s="111"/>
    </row>
    <row r="79" spans="1:20" ht="12.75" customHeight="1" x14ac:dyDescent="0.2">
      <c r="A79" s="108"/>
      <c r="B79" s="110"/>
      <c r="C79" s="110"/>
      <c r="D79" s="110"/>
      <c r="E79" s="110"/>
      <c r="F79" s="110"/>
      <c r="G79" s="110"/>
      <c r="H79" s="110"/>
      <c r="I79" s="110"/>
      <c r="J79" s="110"/>
      <c r="K79" s="110"/>
      <c r="L79" s="110"/>
      <c r="M79" s="110"/>
      <c r="N79" s="110"/>
      <c r="O79" s="110"/>
      <c r="P79" s="110"/>
      <c r="Q79" s="111"/>
      <c r="R79" s="111"/>
      <c r="S79" s="111"/>
      <c r="T79" s="111"/>
    </row>
    <row r="80" spans="1:20" ht="12.75" customHeight="1" x14ac:dyDescent="0.2">
      <c r="A80" s="115"/>
      <c r="B80" s="110"/>
      <c r="C80" s="110"/>
      <c r="D80" s="110"/>
      <c r="E80" s="110"/>
      <c r="F80" s="110"/>
      <c r="G80" s="110"/>
      <c r="H80" s="110"/>
      <c r="I80" s="110"/>
      <c r="J80" s="110"/>
      <c r="K80" s="110"/>
      <c r="L80" s="110"/>
      <c r="M80" s="110"/>
      <c r="N80" s="110"/>
      <c r="O80" s="110"/>
      <c r="P80" s="110"/>
      <c r="Q80" s="111"/>
      <c r="R80" s="111"/>
      <c r="S80" s="111"/>
      <c r="T80" s="111"/>
    </row>
    <row r="81" spans="1:20" ht="12.75" customHeight="1" x14ac:dyDescent="0.2">
      <c r="A81" s="108"/>
      <c r="B81" s="110"/>
      <c r="C81" s="110"/>
      <c r="D81" s="110"/>
      <c r="E81" s="110"/>
      <c r="F81" s="110"/>
      <c r="G81" s="110"/>
      <c r="H81" s="110"/>
      <c r="I81" s="110"/>
      <c r="J81" s="110"/>
      <c r="K81" s="110"/>
      <c r="L81" s="110"/>
      <c r="M81" s="110"/>
      <c r="N81" s="110"/>
      <c r="O81" s="110"/>
      <c r="P81" s="110"/>
      <c r="Q81" s="111"/>
      <c r="R81" s="111"/>
      <c r="S81" s="111"/>
      <c r="T81" s="111"/>
    </row>
    <row r="82" spans="1:20" x14ac:dyDescent="0.2">
      <c r="A82" s="113"/>
      <c r="B82" s="111"/>
      <c r="C82" s="111"/>
      <c r="D82" s="111"/>
      <c r="E82" s="111"/>
      <c r="F82" s="111"/>
      <c r="G82" s="111"/>
      <c r="H82" s="111"/>
      <c r="I82" s="111"/>
      <c r="J82" s="111"/>
      <c r="K82" s="111"/>
      <c r="L82" s="111"/>
      <c r="M82" s="111"/>
      <c r="N82" s="111"/>
      <c r="O82" s="111"/>
      <c r="P82" s="111"/>
      <c r="Q82" s="111"/>
      <c r="R82" s="111"/>
      <c r="S82" s="111"/>
      <c r="T82" s="111"/>
    </row>
    <row r="83" spans="1:20" ht="18" customHeight="1" x14ac:dyDescent="0.25">
      <c r="A83" s="113"/>
      <c r="B83" s="114" t="s">
        <v>93</v>
      </c>
      <c r="C83" s="111"/>
      <c r="D83" s="111"/>
      <c r="E83" s="111"/>
      <c r="F83" s="111"/>
      <c r="G83" s="111"/>
      <c r="H83" s="111"/>
      <c r="I83" s="111"/>
      <c r="J83" s="111"/>
      <c r="K83" s="111"/>
      <c r="L83" s="111"/>
      <c r="M83" s="111"/>
      <c r="N83" s="111"/>
      <c r="O83" s="111"/>
      <c r="P83" s="111"/>
      <c r="Q83" s="111"/>
      <c r="R83" s="111"/>
      <c r="S83" s="111"/>
      <c r="T83" s="111"/>
    </row>
    <row r="84" spans="1:20" ht="32.25" customHeight="1" x14ac:dyDescent="0.2">
      <c r="A84" s="113"/>
      <c r="B84" s="371" t="s">
        <v>171</v>
      </c>
      <c r="C84" s="371"/>
      <c r="D84" s="371"/>
      <c r="E84" s="371"/>
      <c r="F84" s="371"/>
      <c r="G84" s="371"/>
      <c r="H84" s="371"/>
      <c r="I84" s="371"/>
      <c r="J84" s="371"/>
      <c r="K84" s="371"/>
      <c r="L84" s="371"/>
      <c r="M84" s="371"/>
      <c r="N84" s="371"/>
      <c r="O84" s="371"/>
      <c r="P84" s="371"/>
      <c r="Q84" s="371"/>
      <c r="R84" s="111"/>
      <c r="S84" s="111"/>
      <c r="T84" s="111"/>
    </row>
    <row r="85" spans="1:20" ht="15" customHeight="1" x14ac:dyDescent="0.2">
      <c r="A85" s="113"/>
      <c r="B85" s="131"/>
      <c r="C85" s="131"/>
      <c r="D85" s="131"/>
      <c r="E85" s="131"/>
      <c r="F85" s="131"/>
      <c r="G85" s="131"/>
      <c r="H85" s="131"/>
      <c r="I85" s="131"/>
      <c r="J85" s="131"/>
      <c r="K85" s="131"/>
      <c r="L85" s="131"/>
      <c r="M85" s="131"/>
      <c r="N85" s="131"/>
      <c r="O85" s="131"/>
      <c r="P85" s="131"/>
      <c r="Q85" s="131"/>
      <c r="R85" s="111"/>
      <c r="S85" s="111"/>
      <c r="T85" s="111"/>
    </row>
    <row r="86" spans="1:20" x14ac:dyDescent="0.2">
      <c r="A86" s="113"/>
      <c r="B86" s="111"/>
      <c r="C86" s="111"/>
      <c r="D86" s="111"/>
      <c r="E86" s="111"/>
      <c r="F86" s="111"/>
      <c r="G86" s="111"/>
      <c r="H86" s="111"/>
      <c r="I86" s="111"/>
      <c r="J86" s="111"/>
      <c r="K86" s="111"/>
      <c r="L86" s="111"/>
      <c r="M86" s="111"/>
      <c r="N86" s="111"/>
      <c r="O86" s="111"/>
      <c r="P86" s="111"/>
      <c r="Q86" s="111"/>
      <c r="R86" s="111"/>
      <c r="S86" s="111"/>
      <c r="T86" s="111"/>
    </row>
    <row r="87" spans="1:20" ht="12.75" customHeight="1" x14ac:dyDescent="0.25">
      <c r="A87" s="113"/>
      <c r="B87" s="124" t="s">
        <v>146</v>
      </c>
      <c r="C87" s="111"/>
      <c r="D87" s="111"/>
      <c r="E87" s="111"/>
      <c r="F87" s="111"/>
      <c r="G87" s="111"/>
      <c r="H87" s="111"/>
      <c r="I87" s="111"/>
      <c r="J87" s="111"/>
      <c r="K87" s="124" t="s">
        <v>147</v>
      </c>
      <c r="L87" s="124"/>
      <c r="M87" s="111"/>
      <c r="N87" s="111"/>
      <c r="O87" s="111"/>
      <c r="P87" s="111"/>
      <c r="Q87" s="111"/>
      <c r="R87" s="111"/>
      <c r="S87" s="111"/>
      <c r="T87" s="111"/>
    </row>
    <row r="88" spans="1:20" x14ac:dyDescent="0.2">
      <c r="A88" s="113"/>
      <c r="B88" s="111"/>
      <c r="C88" s="111"/>
      <c r="D88" s="111"/>
      <c r="E88" s="111"/>
      <c r="F88" s="111"/>
      <c r="G88" s="111"/>
      <c r="H88" s="111"/>
      <c r="I88" s="111"/>
      <c r="J88" s="111"/>
      <c r="K88" s="111"/>
      <c r="L88" s="111"/>
      <c r="M88" s="111"/>
      <c r="N88" s="111"/>
      <c r="O88" s="111"/>
      <c r="P88" s="111"/>
      <c r="Q88" s="111"/>
      <c r="R88" s="111"/>
      <c r="S88" s="111"/>
      <c r="T88" s="111"/>
    </row>
    <row r="89" spans="1:20" x14ac:dyDescent="0.2">
      <c r="A89" s="113"/>
      <c r="B89" s="116" t="s">
        <v>148</v>
      </c>
      <c r="C89" s="111"/>
      <c r="D89" s="111"/>
      <c r="E89" s="111"/>
      <c r="F89" s="111"/>
      <c r="G89" s="111"/>
      <c r="H89" s="111"/>
      <c r="I89" s="111"/>
      <c r="J89" s="111"/>
      <c r="K89" s="116" t="s">
        <v>149</v>
      </c>
      <c r="L89" s="111"/>
      <c r="M89" s="111"/>
      <c r="N89" s="111"/>
      <c r="O89" s="111"/>
      <c r="P89" s="111"/>
      <c r="Q89" s="111"/>
      <c r="R89" s="111"/>
      <c r="S89" s="111"/>
      <c r="T89" s="111"/>
    </row>
    <row r="90" spans="1:20" x14ac:dyDescent="0.2">
      <c r="A90" s="113"/>
      <c r="B90" s="117"/>
      <c r="C90" s="111"/>
      <c r="D90" s="111"/>
      <c r="E90" s="111"/>
      <c r="F90" s="111"/>
      <c r="G90" s="111"/>
      <c r="H90" s="111"/>
      <c r="I90" s="111"/>
      <c r="J90" s="111"/>
      <c r="K90" s="111"/>
      <c r="L90" s="111"/>
      <c r="M90" s="111"/>
      <c r="N90" s="111"/>
      <c r="O90" s="111"/>
      <c r="P90" s="111"/>
      <c r="Q90" s="111"/>
      <c r="R90" s="111"/>
      <c r="S90" s="111"/>
      <c r="T90" s="111"/>
    </row>
    <row r="91" spans="1:20" x14ac:dyDescent="0.2">
      <c r="A91" s="113"/>
      <c r="B91" s="117"/>
      <c r="C91" s="111"/>
      <c r="D91" s="111"/>
      <c r="E91" s="111"/>
      <c r="F91" s="111"/>
      <c r="G91" s="111"/>
      <c r="H91" s="111"/>
      <c r="I91" s="111"/>
      <c r="J91" s="111"/>
      <c r="K91" s="111"/>
      <c r="L91" s="111"/>
      <c r="M91" s="111"/>
      <c r="N91" s="111"/>
      <c r="O91" s="111"/>
      <c r="P91" s="111"/>
      <c r="Q91" s="111"/>
      <c r="R91" s="111"/>
      <c r="S91" s="111"/>
      <c r="T91" s="111"/>
    </row>
    <row r="92" spans="1:20" x14ac:dyDescent="0.2">
      <c r="A92" s="113"/>
      <c r="B92" s="117"/>
      <c r="C92" s="111"/>
      <c r="D92" s="111"/>
      <c r="E92" s="111"/>
      <c r="F92" s="111"/>
      <c r="G92" s="111"/>
      <c r="H92" s="111"/>
      <c r="I92" s="111"/>
      <c r="J92" s="111"/>
      <c r="K92" s="111"/>
      <c r="L92" s="111"/>
      <c r="M92" s="111"/>
      <c r="N92" s="111"/>
      <c r="O92" s="111"/>
      <c r="P92" s="111"/>
      <c r="Q92" s="111"/>
      <c r="R92" s="111"/>
      <c r="S92" s="111"/>
      <c r="T92" s="111"/>
    </row>
    <row r="93" spans="1:20" x14ac:dyDescent="0.2">
      <c r="A93" s="113"/>
      <c r="B93" s="117"/>
      <c r="C93" s="111"/>
      <c r="D93" s="111"/>
      <c r="E93" s="111"/>
      <c r="F93" s="111"/>
      <c r="G93" s="111"/>
      <c r="H93" s="111"/>
      <c r="I93" s="111"/>
      <c r="J93" s="111"/>
      <c r="K93" s="111"/>
      <c r="L93" s="111"/>
      <c r="M93" s="111"/>
      <c r="N93" s="111"/>
      <c r="O93" s="111"/>
      <c r="P93" s="111"/>
      <c r="Q93" s="111"/>
      <c r="R93" s="111"/>
      <c r="S93" s="111"/>
      <c r="T93" s="111"/>
    </row>
    <row r="94" spans="1:20" x14ac:dyDescent="0.2">
      <c r="A94" s="113"/>
      <c r="B94" s="111"/>
      <c r="C94" s="111"/>
      <c r="D94" s="111"/>
      <c r="E94" s="111"/>
      <c r="F94" s="111"/>
      <c r="G94" s="111"/>
      <c r="H94" s="111"/>
      <c r="I94" s="111"/>
      <c r="J94" s="111"/>
      <c r="K94" s="111"/>
      <c r="L94" s="111"/>
      <c r="M94" s="111"/>
      <c r="N94" s="111"/>
      <c r="O94" s="111"/>
      <c r="P94" s="111"/>
      <c r="Q94" s="111"/>
      <c r="R94" s="111"/>
      <c r="S94" s="111"/>
      <c r="T94" s="111"/>
    </row>
    <row r="95" spans="1:20" x14ac:dyDescent="0.2">
      <c r="A95" s="113"/>
      <c r="B95" s="111"/>
      <c r="C95" s="111"/>
      <c r="D95" s="111"/>
      <c r="E95" s="111"/>
      <c r="F95" s="111"/>
      <c r="G95" s="111"/>
      <c r="H95" s="111"/>
      <c r="I95" s="111"/>
      <c r="J95" s="111"/>
      <c r="K95" s="111"/>
      <c r="L95" s="111"/>
      <c r="M95" s="111"/>
      <c r="N95" s="111"/>
      <c r="O95" s="111"/>
      <c r="P95" s="111"/>
      <c r="Q95" s="111"/>
      <c r="R95" s="111"/>
      <c r="S95" s="111"/>
      <c r="T95" s="111"/>
    </row>
    <row r="96" spans="1:20" x14ac:dyDescent="0.2">
      <c r="A96" s="113"/>
      <c r="B96" s="111"/>
      <c r="C96" s="111"/>
      <c r="D96" s="111"/>
      <c r="E96" s="111"/>
      <c r="F96" s="111"/>
      <c r="G96" s="111"/>
      <c r="H96" s="111"/>
      <c r="I96" s="111"/>
      <c r="J96" s="111"/>
      <c r="K96" s="111"/>
      <c r="L96" s="111"/>
      <c r="M96" s="111"/>
      <c r="N96" s="111"/>
      <c r="O96" s="111"/>
      <c r="P96" s="111"/>
      <c r="Q96" s="111"/>
      <c r="R96" s="111"/>
      <c r="S96" s="111"/>
      <c r="T96" s="111"/>
    </row>
    <row r="97" spans="1:20" x14ac:dyDescent="0.2">
      <c r="A97" s="113"/>
      <c r="B97" s="111"/>
      <c r="C97" s="111"/>
      <c r="D97" s="111"/>
      <c r="E97" s="111"/>
      <c r="F97" s="111"/>
      <c r="G97" s="111"/>
      <c r="H97" s="111"/>
      <c r="I97" s="111"/>
      <c r="J97" s="111"/>
      <c r="K97" s="111"/>
      <c r="L97" s="111"/>
      <c r="M97" s="111"/>
      <c r="N97" s="111"/>
      <c r="O97" s="111"/>
      <c r="P97" s="111"/>
      <c r="Q97" s="111"/>
      <c r="R97" s="111"/>
      <c r="S97" s="111"/>
      <c r="T97" s="111"/>
    </row>
    <row r="98" spans="1:20" x14ac:dyDescent="0.2">
      <c r="A98" s="113"/>
      <c r="B98" s="111"/>
      <c r="C98" s="111"/>
      <c r="D98" s="111"/>
      <c r="E98" s="111"/>
      <c r="F98" s="111"/>
      <c r="G98" s="111"/>
      <c r="H98" s="111"/>
      <c r="I98" s="111"/>
      <c r="J98" s="111"/>
      <c r="K98" s="111"/>
      <c r="L98" s="111"/>
      <c r="M98" s="111"/>
      <c r="N98" s="111"/>
      <c r="O98" s="111"/>
      <c r="P98" s="111"/>
      <c r="Q98" s="111"/>
      <c r="R98" s="111"/>
      <c r="S98" s="111"/>
      <c r="T98" s="111"/>
    </row>
    <row r="99" spans="1:20" x14ac:dyDescent="0.2">
      <c r="A99" s="113"/>
      <c r="B99" s="111"/>
      <c r="C99" s="111"/>
      <c r="D99" s="111"/>
      <c r="E99" s="111"/>
      <c r="F99" s="111"/>
      <c r="G99" s="111"/>
      <c r="H99" s="111"/>
      <c r="I99" s="111"/>
      <c r="J99" s="111"/>
      <c r="K99" s="111"/>
      <c r="L99" s="111"/>
      <c r="M99" s="111"/>
      <c r="N99" s="111"/>
      <c r="O99" s="111"/>
      <c r="P99" s="111"/>
      <c r="Q99" s="111"/>
      <c r="R99" s="111"/>
      <c r="S99" s="111"/>
      <c r="T99" s="111"/>
    </row>
    <row r="100" spans="1:20" x14ac:dyDescent="0.2">
      <c r="A100" s="113"/>
      <c r="B100" s="111"/>
      <c r="C100" s="111"/>
      <c r="D100" s="111"/>
      <c r="E100" s="111"/>
      <c r="F100" s="111"/>
      <c r="G100" s="111"/>
      <c r="H100" s="111"/>
      <c r="I100" s="111"/>
      <c r="J100" s="111"/>
      <c r="K100" s="111"/>
      <c r="L100" s="111"/>
      <c r="M100" s="111"/>
      <c r="N100" s="111"/>
      <c r="O100" s="111"/>
      <c r="P100" s="111"/>
      <c r="Q100" s="111"/>
      <c r="R100" s="111"/>
      <c r="S100" s="111"/>
      <c r="T100" s="111"/>
    </row>
    <row r="101" spans="1:20" x14ac:dyDescent="0.2">
      <c r="A101" s="113"/>
      <c r="B101" s="116" t="s">
        <v>150</v>
      </c>
      <c r="C101" s="111"/>
      <c r="D101" s="111"/>
      <c r="E101" s="111"/>
      <c r="F101" s="111"/>
      <c r="G101" s="111"/>
      <c r="H101" s="111"/>
      <c r="I101" s="111"/>
      <c r="J101" s="111"/>
      <c r="K101" s="116" t="s">
        <v>151</v>
      </c>
      <c r="L101" s="111"/>
      <c r="M101" s="111"/>
      <c r="N101" s="111"/>
      <c r="O101" s="111"/>
      <c r="P101" s="111"/>
      <c r="Q101" s="111"/>
      <c r="R101" s="111"/>
      <c r="S101" s="111"/>
      <c r="T101" s="111"/>
    </row>
    <row r="102" spans="1:20" x14ac:dyDescent="0.2">
      <c r="A102" s="113"/>
      <c r="B102" s="118"/>
      <c r="C102" s="111"/>
      <c r="D102" s="111"/>
      <c r="E102" s="111"/>
      <c r="F102" s="111"/>
      <c r="G102" s="111"/>
      <c r="H102" s="111"/>
      <c r="I102" s="111"/>
      <c r="J102" s="111"/>
      <c r="K102" s="111"/>
      <c r="L102" s="111"/>
      <c r="M102" s="111"/>
      <c r="N102" s="111"/>
      <c r="O102" s="111"/>
      <c r="P102" s="111"/>
      <c r="Q102" s="111"/>
      <c r="R102" s="111"/>
      <c r="S102" s="111"/>
      <c r="T102" s="111"/>
    </row>
    <row r="103" spans="1:20" x14ac:dyDescent="0.2">
      <c r="A103" s="113"/>
      <c r="B103" s="111"/>
      <c r="C103" s="111"/>
      <c r="D103" s="111"/>
      <c r="E103" s="111"/>
      <c r="F103" s="111"/>
      <c r="G103" s="111"/>
      <c r="H103" s="111"/>
      <c r="I103" s="111"/>
      <c r="J103" s="111"/>
      <c r="K103" s="111"/>
      <c r="L103" s="111"/>
      <c r="M103" s="111"/>
      <c r="N103" s="111"/>
      <c r="O103" s="111"/>
      <c r="P103" s="111"/>
      <c r="Q103" s="111"/>
      <c r="R103" s="111"/>
      <c r="S103" s="111"/>
      <c r="T103" s="111"/>
    </row>
    <row r="104" spans="1:20" x14ac:dyDescent="0.2">
      <c r="A104" s="113"/>
      <c r="B104" s="111"/>
      <c r="C104" s="111"/>
      <c r="D104" s="111"/>
      <c r="E104" s="111"/>
      <c r="F104" s="111"/>
      <c r="G104" s="111"/>
      <c r="H104" s="111"/>
      <c r="I104" s="111"/>
      <c r="J104" s="111"/>
      <c r="K104" s="111"/>
      <c r="L104" s="111"/>
      <c r="M104" s="111"/>
      <c r="N104" s="111"/>
      <c r="O104" s="111"/>
      <c r="P104" s="111"/>
      <c r="Q104" s="111"/>
      <c r="R104" s="111"/>
      <c r="S104" s="111"/>
      <c r="T104" s="111"/>
    </row>
    <row r="105" spans="1:20" ht="14.25" customHeight="1" x14ac:dyDescent="0.2">
      <c r="A105" s="113"/>
      <c r="B105" s="111"/>
      <c r="C105" s="111"/>
      <c r="D105" s="111"/>
      <c r="E105" s="111"/>
      <c r="F105" s="111"/>
      <c r="G105" s="111"/>
      <c r="H105" s="111"/>
      <c r="I105" s="111"/>
      <c r="J105" s="111"/>
      <c r="K105" s="111"/>
      <c r="L105" s="111"/>
      <c r="M105" s="111"/>
      <c r="N105" s="111"/>
      <c r="O105" s="111"/>
      <c r="P105" s="111"/>
      <c r="Q105" s="111"/>
      <c r="R105" s="111"/>
      <c r="S105" s="111"/>
      <c r="T105" s="111"/>
    </row>
    <row r="106" spans="1:20" ht="16.5" customHeight="1" x14ac:dyDescent="0.2">
      <c r="A106" s="113"/>
      <c r="B106" s="372" t="s">
        <v>152</v>
      </c>
      <c r="C106" s="373"/>
      <c r="D106" s="373"/>
      <c r="E106" s="373"/>
      <c r="F106" s="373"/>
      <c r="G106" s="373"/>
      <c r="H106" s="373"/>
      <c r="I106" s="132"/>
      <c r="J106" s="111"/>
      <c r="K106" s="372" t="s">
        <v>152</v>
      </c>
      <c r="L106" s="372"/>
      <c r="M106" s="372"/>
      <c r="N106" s="372"/>
      <c r="O106" s="372"/>
      <c r="P106" s="372"/>
      <c r="Q106" s="372"/>
      <c r="R106" s="372"/>
      <c r="S106" s="111"/>
      <c r="T106" s="111"/>
    </row>
    <row r="107" spans="1:20" ht="35.25" customHeight="1" x14ac:dyDescent="0.2">
      <c r="A107" s="113"/>
      <c r="B107" s="374"/>
      <c r="C107" s="374"/>
      <c r="D107" s="374"/>
      <c r="E107" s="374"/>
      <c r="F107" s="374"/>
      <c r="G107" s="374"/>
      <c r="H107" s="374"/>
      <c r="I107" s="133"/>
      <c r="J107" s="111"/>
      <c r="K107" s="372"/>
      <c r="L107" s="372"/>
      <c r="M107" s="372"/>
      <c r="N107" s="372"/>
      <c r="O107" s="372"/>
      <c r="P107" s="372"/>
      <c r="Q107" s="372"/>
      <c r="R107" s="372"/>
      <c r="S107" s="111"/>
      <c r="T107" s="111"/>
    </row>
    <row r="108" spans="1:20" ht="13.5" customHeight="1" x14ac:dyDescent="0.2">
      <c r="A108" s="113"/>
      <c r="B108" s="372"/>
      <c r="C108" s="373"/>
      <c r="D108" s="373"/>
      <c r="E108" s="373"/>
      <c r="F108" s="373"/>
      <c r="G108" s="373"/>
      <c r="H108" s="373"/>
      <c r="I108" s="132"/>
      <c r="J108" s="111"/>
      <c r="K108" s="111"/>
      <c r="L108" s="111"/>
      <c r="M108" s="111"/>
      <c r="N108" s="111"/>
      <c r="O108" s="111"/>
      <c r="P108" s="111"/>
      <c r="Q108" s="111"/>
      <c r="R108" s="111"/>
      <c r="S108" s="111"/>
      <c r="T108" s="111"/>
    </row>
    <row r="109" spans="1:20" ht="18" customHeight="1" x14ac:dyDescent="0.2">
      <c r="A109" s="113"/>
      <c r="B109" s="374"/>
      <c r="C109" s="374"/>
      <c r="D109" s="374"/>
      <c r="E109" s="374"/>
      <c r="F109" s="374"/>
      <c r="G109" s="374"/>
      <c r="H109" s="374"/>
      <c r="I109" s="133"/>
      <c r="J109" s="111"/>
      <c r="K109" s="111"/>
      <c r="L109" s="111"/>
      <c r="M109" s="111"/>
      <c r="N109" s="111"/>
      <c r="O109" s="111"/>
      <c r="P109" s="111"/>
      <c r="Q109" s="111"/>
      <c r="R109" s="111"/>
      <c r="S109" s="111"/>
      <c r="T109" s="111"/>
    </row>
    <row r="110" spans="1:20" x14ac:dyDescent="0.2">
      <c r="A110" s="113"/>
      <c r="B110" s="374"/>
      <c r="C110" s="374"/>
      <c r="D110" s="374"/>
      <c r="E110" s="374"/>
      <c r="F110" s="374"/>
      <c r="G110" s="374"/>
      <c r="H110" s="374"/>
      <c r="I110" s="133"/>
      <c r="J110" s="111"/>
      <c r="K110" s="111"/>
      <c r="L110" s="111"/>
      <c r="M110" s="111"/>
      <c r="N110" s="111"/>
      <c r="O110" s="111"/>
      <c r="P110" s="111"/>
      <c r="Q110" s="111"/>
      <c r="R110" s="111"/>
      <c r="S110" s="111"/>
      <c r="T110" s="111"/>
    </row>
    <row r="111" spans="1:20" x14ac:dyDescent="0.2">
      <c r="A111" s="113"/>
      <c r="B111" s="111"/>
      <c r="C111" s="111"/>
      <c r="D111" s="111"/>
      <c r="E111" s="111"/>
      <c r="F111" s="111"/>
      <c r="G111" s="111"/>
      <c r="H111" s="111"/>
      <c r="I111" s="111"/>
      <c r="J111" s="111"/>
      <c r="K111" s="111"/>
      <c r="L111" s="111"/>
      <c r="M111" s="111"/>
      <c r="N111" s="111"/>
      <c r="O111" s="111"/>
      <c r="P111" s="111"/>
      <c r="Q111" s="111"/>
      <c r="R111" s="111"/>
      <c r="S111" s="111"/>
      <c r="T111" s="111"/>
    </row>
    <row r="112" spans="1:20" x14ac:dyDescent="0.2">
      <c r="A112" s="113"/>
      <c r="B112" s="116" t="s">
        <v>153</v>
      </c>
      <c r="C112" s="111"/>
      <c r="D112" s="111"/>
      <c r="E112" s="111"/>
      <c r="F112" s="111"/>
      <c r="G112" s="111"/>
      <c r="H112" s="111"/>
      <c r="I112" s="111"/>
      <c r="J112" s="111"/>
      <c r="K112" s="116" t="s">
        <v>154</v>
      </c>
      <c r="L112" s="111"/>
      <c r="M112" s="111"/>
      <c r="N112" s="111"/>
      <c r="O112" s="111"/>
      <c r="P112" s="111"/>
      <c r="Q112" s="111"/>
      <c r="R112" s="111"/>
      <c r="S112" s="111"/>
      <c r="T112" s="111"/>
    </row>
    <row r="113" spans="1:20" x14ac:dyDescent="0.2">
      <c r="A113" s="113"/>
      <c r="B113" s="111"/>
      <c r="C113" s="111"/>
      <c r="D113" s="111"/>
      <c r="E113" s="111"/>
      <c r="F113" s="111"/>
      <c r="G113" s="111"/>
      <c r="H113" s="111"/>
      <c r="I113" s="111"/>
      <c r="J113" s="111"/>
      <c r="K113" s="111"/>
      <c r="L113" s="111"/>
      <c r="M113" s="111"/>
      <c r="N113" s="111"/>
      <c r="O113" s="111"/>
      <c r="P113" s="111"/>
      <c r="Q113" s="111"/>
      <c r="R113" s="111"/>
      <c r="S113" s="111"/>
      <c r="T113" s="111"/>
    </row>
    <row r="114" spans="1:20" x14ac:dyDescent="0.2">
      <c r="A114" s="113"/>
      <c r="B114" s="111"/>
      <c r="C114" s="111"/>
      <c r="D114" s="111"/>
      <c r="E114" s="111"/>
      <c r="F114" s="111"/>
      <c r="G114" s="111"/>
      <c r="H114" s="111"/>
      <c r="I114" s="111"/>
      <c r="J114" s="111"/>
      <c r="K114" s="111"/>
      <c r="L114" s="111"/>
      <c r="M114" s="111"/>
      <c r="N114" s="111"/>
      <c r="O114" s="111"/>
      <c r="P114" s="111"/>
      <c r="Q114" s="111"/>
      <c r="R114" s="111"/>
      <c r="S114" s="111"/>
      <c r="T114" s="111"/>
    </row>
    <row r="115" spans="1:20" x14ac:dyDescent="0.2">
      <c r="A115" s="113"/>
      <c r="B115" s="111"/>
      <c r="C115" s="111"/>
      <c r="D115" s="111"/>
      <c r="E115" s="111"/>
      <c r="F115" s="111"/>
      <c r="G115" s="111"/>
      <c r="H115" s="111"/>
      <c r="I115" s="111"/>
      <c r="J115" s="111"/>
      <c r="K115" s="111"/>
      <c r="L115" s="111"/>
      <c r="M115" s="111"/>
      <c r="N115" s="111"/>
      <c r="O115" s="111"/>
      <c r="P115" s="111"/>
      <c r="Q115" s="111"/>
      <c r="R115" s="111"/>
      <c r="S115" s="111"/>
      <c r="T115" s="111"/>
    </row>
    <row r="116" spans="1:20" x14ac:dyDescent="0.2">
      <c r="A116" s="113"/>
      <c r="B116" s="111"/>
      <c r="C116" s="111"/>
      <c r="D116" s="111"/>
      <c r="E116" s="111"/>
      <c r="F116" s="111"/>
      <c r="G116" s="111"/>
      <c r="H116" s="111"/>
      <c r="I116" s="111"/>
      <c r="J116" s="111"/>
      <c r="K116" s="111"/>
      <c r="L116" s="111"/>
      <c r="M116" s="111"/>
      <c r="N116" s="111"/>
      <c r="O116" s="111"/>
      <c r="P116" s="111"/>
      <c r="Q116" s="111"/>
      <c r="R116" s="111"/>
      <c r="S116" s="111"/>
      <c r="T116" s="111"/>
    </row>
    <row r="117" spans="1:20" x14ac:dyDescent="0.2">
      <c r="A117" s="113"/>
      <c r="B117" s="111"/>
      <c r="C117" s="111"/>
      <c r="D117" s="111"/>
      <c r="E117" s="111"/>
      <c r="F117" s="111"/>
      <c r="G117" s="111"/>
      <c r="H117" s="111"/>
      <c r="I117" s="111"/>
      <c r="J117" s="111"/>
      <c r="K117" s="111"/>
      <c r="L117" s="111"/>
      <c r="M117" s="111"/>
      <c r="N117" s="111"/>
      <c r="O117" s="111"/>
      <c r="P117" s="111"/>
      <c r="Q117" s="111"/>
      <c r="R117" s="111"/>
      <c r="S117" s="111"/>
      <c r="T117" s="111"/>
    </row>
    <row r="118" spans="1:20" x14ac:dyDescent="0.2">
      <c r="A118" s="113"/>
      <c r="B118" s="111"/>
      <c r="C118" s="111"/>
      <c r="D118" s="111"/>
      <c r="E118" s="111"/>
      <c r="F118" s="111"/>
      <c r="G118" s="111"/>
      <c r="H118" s="111"/>
      <c r="I118" s="111"/>
      <c r="J118" s="111"/>
      <c r="K118" s="111"/>
      <c r="L118" s="111"/>
      <c r="M118" s="111"/>
      <c r="N118" s="111"/>
      <c r="O118" s="111"/>
      <c r="P118" s="111"/>
      <c r="Q118" s="111"/>
      <c r="R118" s="111"/>
      <c r="S118" s="111"/>
      <c r="T118" s="111"/>
    </row>
  </sheetData>
  <sheetProtection algorithmName="SHA-512" hashValue="rTqS0+ibBzEgny3UfDz+/ceNdBjT1fCIRJRmxO76d+ZjHd89f+8MM4WI+oyVeQuLZWIDfL5jVBrib5jJJ5WLXg==" saltValue="n6ng2BWkLZPXbCaauOoQFg==" spinCount="100000" sheet="1" objects="1" scenarios="1"/>
  <mergeCells count="72">
    <mergeCell ref="C10:Q10"/>
    <mergeCell ref="C5:Q5"/>
    <mergeCell ref="C6:Q6"/>
    <mergeCell ref="C7:Q7"/>
    <mergeCell ref="C8:Q8"/>
    <mergeCell ref="C9:Q9"/>
    <mergeCell ref="C23:D23"/>
    <mergeCell ref="E23:F23"/>
    <mergeCell ref="G23:I23"/>
    <mergeCell ref="C11:Q11"/>
    <mergeCell ref="C12:Q12"/>
    <mergeCell ref="C13:Q13"/>
    <mergeCell ref="C14:Q14"/>
    <mergeCell ref="C15:Q15"/>
    <mergeCell ref="C16:Q16"/>
    <mergeCell ref="C17:Q17"/>
    <mergeCell ref="C18:Q18"/>
    <mergeCell ref="C22:D22"/>
    <mergeCell ref="E22:F22"/>
    <mergeCell ref="G22:I22"/>
    <mergeCell ref="C24:D24"/>
    <mergeCell ref="E24:F24"/>
    <mergeCell ref="G24:I24"/>
    <mergeCell ref="C25:D25"/>
    <mergeCell ref="E25:F25"/>
    <mergeCell ref="G25:I25"/>
    <mergeCell ref="C26:D26"/>
    <mergeCell ref="E26:F26"/>
    <mergeCell ref="G26:I26"/>
    <mergeCell ref="C27:D27"/>
    <mergeCell ref="E27:F27"/>
    <mergeCell ref="G27:I27"/>
    <mergeCell ref="B32:C32"/>
    <mergeCell ref="G32:H32"/>
    <mergeCell ref="I32:T32"/>
    <mergeCell ref="B33:C33"/>
    <mergeCell ref="G33:H33"/>
    <mergeCell ref="I33:T33"/>
    <mergeCell ref="B34:C34"/>
    <mergeCell ref="G34:H34"/>
    <mergeCell ref="I34:T34"/>
    <mergeCell ref="B35:C35"/>
    <mergeCell ref="G35:H35"/>
    <mergeCell ref="I35:T35"/>
    <mergeCell ref="B36:C36"/>
    <mergeCell ref="G36:H36"/>
    <mergeCell ref="I36:T36"/>
    <mergeCell ref="B37:C37"/>
    <mergeCell ref="G37:H37"/>
    <mergeCell ref="I37:T37"/>
    <mergeCell ref="B38:C38"/>
    <mergeCell ref="G38:H38"/>
    <mergeCell ref="I38:T38"/>
    <mergeCell ref="B39:C39"/>
    <mergeCell ref="G39:H39"/>
    <mergeCell ref="I39:T39"/>
    <mergeCell ref="B40:C40"/>
    <mergeCell ref="G40:H40"/>
    <mergeCell ref="I40:T40"/>
    <mergeCell ref="B41:C41"/>
    <mergeCell ref="G41:H41"/>
    <mergeCell ref="I41:T41"/>
    <mergeCell ref="B84:Q84"/>
    <mergeCell ref="B106:H107"/>
    <mergeCell ref="K106:R107"/>
    <mergeCell ref="B108:H110"/>
    <mergeCell ref="B42:C42"/>
    <mergeCell ref="G42:H42"/>
    <mergeCell ref="I42:T42"/>
    <mergeCell ref="B43:C43"/>
    <mergeCell ref="G43:H43"/>
    <mergeCell ref="I43:T4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activeCell="C10" sqref="C10"/>
    </sheetView>
  </sheetViews>
  <sheetFormatPr defaultColWidth="9.140625" defaultRowHeight="15" x14ac:dyDescent="0.25"/>
  <cols>
    <col min="1" max="1" width="9.140625" style="55"/>
    <col min="2" max="2" width="20.42578125" style="54" customWidth="1"/>
    <col min="3" max="3" width="23.28515625" style="49" bestFit="1" customWidth="1"/>
    <col min="4" max="5" width="17.140625" style="49" customWidth="1"/>
    <col min="6" max="6" width="14.28515625" style="49" customWidth="1"/>
    <col min="7" max="7" width="14.140625" style="70" customWidth="1"/>
    <col min="8" max="8" width="9.140625" style="49"/>
    <col min="9" max="9" width="19.42578125" style="49" bestFit="1" customWidth="1"/>
    <col min="10" max="10" width="15" style="49" customWidth="1"/>
    <col min="11" max="11" width="16.85546875" style="49" customWidth="1"/>
    <col min="12" max="12" width="17" style="49" customWidth="1"/>
    <col min="13" max="13" width="20.85546875" style="49" customWidth="1"/>
    <col min="14" max="16384" width="9.140625" style="49"/>
  </cols>
  <sheetData>
    <row r="1" spans="1:16" ht="20.25" thickTop="1" thickBot="1" x14ac:dyDescent="0.35">
      <c r="B1" s="410" t="s">
        <v>72</v>
      </c>
      <c r="C1" s="411"/>
      <c r="D1" s="411"/>
      <c r="E1" s="411"/>
      <c r="F1" s="411"/>
      <c r="G1" s="412"/>
      <c r="I1" s="407" t="s">
        <v>71</v>
      </c>
      <c r="J1" s="408"/>
      <c r="K1" s="408"/>
      <c r="L1" s="408"/>
      <c r="M1" s="409"/>
    </row>
    <row r="2" spans="1:16" s="53" customFormat="1" ht="76.5" thickTop="1" thickBot="1" x14ac:dyDescent="0.25">
      <c r="B2" s="56" t="s">
        <v>70</v>
      </c>
      <c r="C2" s="56" t="s">
        <v>73</v>
      </c>
      <c r="D2" s="56" t="s">
        <v>68</v>
      </c>
      <c r="E2" s="56" t="s">
        <v>79</v>
      </c>
      <c r="F2" s="56" t="s">
        <v>67</v>
      </c>
      <c r="G2" s="66" t="s">
        <v>66</v>
      </c>
      <c r="I2" s="53" t="s">
        <v>70</v>
      </c>
      <c r="J2" s="53" t="s">
        <v>69</v>
      </c>
      <c r="K2" s="53" t="s">
        <v>68</v>
      </c>
      <c r="L2" s="53" t="s">
        <v>67</v>
      </c>
      <c r="M2" s="53" t="s">
        <v>66</v>
      </c>
    </row>
    <row r="3" spans="1:16" ht="30.75" thickTop="1" x14ac:dyDescent="0.25">
      <c r="A3" s="413">
        <v>1</v>
      </c>
      <c r="B3" s="414" t="s">
        <v>65</v>
      </c>
      <c r="C3" s="61" t="s">
        <v>74</v>
      </c>
      <c r="D3" s="65">
        <v>1000</v>
      </c>
      <c r="E3" s="62">
        <v>3000</v>
      </c>
      <c r="F3" s="62">
        <f>D3*E3</f>
        <v>3000000</v>
      </c>
      <c r="G3" s="67">
        <f>SUM(F3:F6)</f>
        <v>3495000</v>
      </c>
      <c r="I3" s="51" t="str">
        <f>B3</f>
        <v>S. r. o.</v>
      </c>
      <c r="J3" s="50">
        <f>D3</f>
        <v>1000</v>
      </c>
      <c r="K3" s="50">
        <v>0</v>
      </c>
      <c r="L3" s="50">
        <f>J3*K3</f>
        <v>0</v>
      </c>
      <c r="M3" s="52">
        <f>SUM(L3:L5)</f>
        <v>362500</v>
      </c>
    </row>
    <row r="4" spans="1:16" ht="30" x14ac:dyDescent="0.25">
      <c r="A4" s="413"/>
      <c r="B4" s="415"/>
      <c r="C4" s="57" t="s">
        <v>75</v>
      </c>
      <c r="D4" s="64">
        <v>0</v>
      </c>
      <c r="E4" s="62">
        <f>E3</f>
        <v>3000</v>
      </c>
      <c r="F4" s="59">
        <f>D4*E4</f>
        <v>0</v>
      </c>
      <c r="G4" s="68"/>
      <c r="I4" s="51">
        <f>B4</f>
        <v>0</v>
      </c>
      <c r="J4" s="50">
        <f>D4</f>
        <v>0</v>
      </c>
      <c r="K4" s="50">
        <v>20</v>
      </c>
      <c r="L4" s="50">
        <f>J4*K4</f>
        <v>0</v>
      </c>
      <c r="M4" s="50"/>
    </row>
    <row r="5" spans="1:16" ht="30" x14ac:dyDescent="0.25">
      <c r="A5" s="413"/>
      <c r="B5" s="415"/>
      <c r="C5" s="57" t="s">
        <v>76</v>
      </c>
      <c r="D5" s="64">
        <v>145</v>
      </c>
      <c r="E5" s="62">
        <f>E3</f>
        <v>3000</v>
      </c>
      <c r="F5" s="59">
        <f>D5*E5</f>
        <v>435000</v>
      </c>
      <c r="G5" s="68"/>
      <c r="I5" s="51">
        <f>B5</f>
        <v>0</v>
      </c>
      <c r="J5" s="50">
        <f>D5</f>
        <v>145</v>
      </c>
      <c r="K5" s="50">
        <v>2500</v>
      </c>
      <c r="L5" s="50">
        <f>J5*K5</f>
        <v>362500</v>
      </c>
      <c r="M5" s="50"/>
    </row>
    <row r="6" spans="1:16" x14ac:dyDescent="0.25">
      <c r="A6" s="413"/>
      <c r="B6" s="415"/>
      <c r="C6" s="58" t="s">
        <v>77</v>
      </c>
      <c r="D6" s="64">
        <v>20</v>
      </c>
      <c r="E6" s="62">
        <f>E5</f>
        <v>3000</v>
      </c>
      <c r="F6" s="59">
        <f>D6*E6</f>
        <v>60000</v>
      </c>
      <c r="G6" s="68"/>
      <c r="I6" s="51"/>
      <c r="J6" s="50"/>
      <c r="K6" s="50"/>
      <c r="L6" s="50"/>
      <c r="M6" s="50"/>
    </row>
    <row r="7" spans="1:16" x14ac:dyDescent="0.25">
      <c r="A7" s="413"/>
      <c r="B7" s="415"/>
      <c r="C7" s="63" t="s">
        <v>78</v>
      </c>
      <c r="D7" s="64">
        <f>SUM(D3:D6)</f>
        <v>1165</v>
      </c>
      <c r="E7" s="62">
        <f>E6</f>
        <v>3000</v>
      </c>
      <c r="F7" s="59">
        <f>SUM(F3:F6)</f>
        <v>3495000</v>
      </c>
      <c r="G7" s="69"/>
    </row>
    <row r="8" spans="1:16" ht="30" x14ac:dyDescent="0.25">
      <c r="A8" s="413">
        <v>2</v>
      </c>
      <c r="B8" s="413" t="s">
        <v>80</v>
      </c>
      <c r="C8" s="57" t="s">
        <v>74</v>
      </c>
      <c r="D8" s="60"/>
      <c r="E8" s="60"/>
      <c r="F8" s="60"/>
    </row>
    <row r="9" spans="1:16" ht="30" x14ac:dyDescent="0.25">
      <c r="A9" s="413"/>
      <c r="B9" s="413"/>
      <c r="C9" s="57" t="s">
        <v>75</v>
      </c>
      <c r="D9" s="60"/>
      <c r="E9" s="60"/>
      <c r="F9" s="60"/>
    </row>
    <row r="10" spans="1:16" ht="30" x14ac:dyDescent="0.25">
      <c r="A10" s="413"/>
      <c r="B10" s="413"/>
      <c r="C10" s="57" t="s">
        <v>76</v>
      </c>
      <c r="D10" s="60"/>
      <c r="E10" s="60"/>
      <c r="F10" s="60"/>
      <c r="L10" s="49" t="s">
        <v>34</v>
      </c>
      <c r="O10" s="49" t="s">
        <v>38</v>
      </c>
      <c r="P10" s="49" t="s">
        <v>23</v>
      </c>
    </row>
    <row r="11" spans="1:16" x14ac:dyDescent="0.25">
      <c r="A11" s="413"/>
      <c r="B11" s="413"/>
      <c r="C11" s="58" t="s">
        <v>77</v>
      </c>
      <c r="D11" s="60"/>
      <c r="E11" s="60"/>
      <c r="F11" s="60"/>
      <c r="L11" s="49" t="s">
        <v>64</v>
      </c>
      <c r="O11" s="49">
        <v>0</v>
      </c>
      <c r="P11" s="49">
        <v>0</v>
      </c>
    </row>
    <row r="12" spans="1:16" x14ac:dyDescent="0.25">
      <c r="A12" s="413"/>
      <c r="B12" s="413"/>
      <c r="C12" s="63" t="s">
        <v>78</v>
      </c>
      <c r="D12" s="60"/>
      <c r="E12" s="60"/>
      <c r="F12" s="60"/>
      <c r="L12" s="49" t="s">
        <v>63</v>
      </c>
      <c r="O12" s="49">
        <v>0</v>
      </c>
      <c r="P12" s="49">
        <v>0</v>
      </c>
    </row>
    <row r="13" spans="1:16" x14ac:dyDescent="0.25">
      <c r="L13" s="49" t="s">
        <v>62</v>
      </c>
      <c r="O13" s="49">
        <v>0</v>
      </c>
      <c r="P13" s="49">
        <v>0</v>
      </c>
    </row>
    <row r="14" spans="1:16" x14ac:dyDescent="0.25">
      <c r="L14" s="49" t="s">
        <v>61</v>
      </c>
      <c r="O14" s="49">
        <v>0</v>
      </c>
      <c r="P14" s="49">
        <v>0</v>
      </c>
    </row>
  </sheetData>
  <mergeCells count="6">
    <mergeCell ref="I1:M1"/>
    <mergeCell ref="B1:G1"/>
    <mergeCell ref="A3:A7"/>
    <mergeCell ref="B3:B7"/>
    <mergeCell ref="A8:A12"/>
    <mergeCell ref="B8:B12"/>
  </mergeCells>
  <pageMargins left="0.7" right="0.7" top="0.75" bottom="0.75" header="0.3" footer="0.3"/>
  <pageSetup paperSize="9" orientation="portrait" r:id="rId1"/>
  <ignoredErrors>
    <ignoredError sqref="E5 E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7"/>
  <sheetViews>
    <sheetView workbookViewId="0">
      <selection activeCell="C27" sqref="C27"/>
    </sheetView>
  </sheetViews>
  <sheetFormatPr defaultRowHeight="12.75" x14ac:dyDescent="0.2"/>
  <cols>
    <col min="2" max="2" width="39" style="12" bestFit="1" customWidth="1"/>
    <col min="3" max="3" width="23.85546875" customWidth="1"/>
    <col min="6" max="6" width="34.28515625" customWidth="1"/>
  </cols>
  <sheetData>
    <row r="2" spans="2:6" x14ac:dyDescent="0.2">
      <c r="B2" s="9" t="s">
        <v>51</v>
      </c>
      <c r="C2" s="1">
        <v>0</v>
      </c>
    </row>
    <row r="3" spans="2:6" ht="13.5" thickBot="1" x14ac:dyDescent="0.25">
      <c r="B3" s="9" t="s">
        <v>16</v>
      </c>
      <c r="C3" s="3">
        <v>300</v>
      </c>
    </row>
    <row r="4" spans="2:6" ht="13.5" thickBot="1" x14ac:dyDescent="0.25">
      <c r="B4" s="9" t="s">
        <v>17</v>
      </c>
      <c r="C4" s="3">
        <v>460</v>
      </c>
      <c r="F4" s="144" t="s">
        <v>82</v>
      </c>
    </row>
    <row r="5" spans="2:6" x14ac:dyDescent="0.2">
      <c r="B5" s="9" t="s">
        <v>22</v>
      </c>
      <c r="C5" s="3">
        <v>60</v>
      </c>
      <c r="F5" s="145" t="s">
        <v>182</v>
      </c>
    </row>
    <row r="6" spans="2:6" x14ac:dyDescent="0.2">
      <c r="B6" s="9" t="s">
        <v>25</v>
      </c>
      <c r="C6" s="3">
        <v>60</v>
      </c>
      <c r="F6" s="146" t="s">
        <v>184</v>
      </c>
    </row>
    <row r="7" spans="2:6" ht="13.5" thickBot="1" x14ac:dyDescent="0.25">
      <c r="B7" s="9" t="s">
        <v>18</v>
      </c>
      <c r="C7" s="3">
        <v>100</v>
      </c>
      <c r="F7" s="147" t="s">
        <v>183</v>
      </c>
    </row>
    <row r="8" spans="2:6" x14ac:dyDescent="0.2">
      <c r="B8" s="9" t="s">
        <v>19</v>
      </c>
      <c r="C8" s="3">
        <v>50</v>
      </c>
    </row>
    <row r="9" spans="2:6" x14ac:dyDescent="0.2">
      <c r="B9" s="9" t="s">
        <v>20</v>
      </c>
      <c r="C9" s="3">
        <v>30</v>
      </c>
    </row>
    <row r="10" spans="2:6" x14ac:dyDescent="0.2">
      <c r="B10" s="9" t="s">
        <v>27</v>
      </c>
      <c r="C10" s="3">
        <v>220</v>
      </c>
    </row>
    <row r="11" spans="2:6" x14ac:dyDescent="0.2">
      <c r="B11" s="9" t="s">
        <v>26</v>
      </c>
      <c r="C11" s="3">
        <v>650</v>
      </c>
    </row>
    <row r="12" spans="2:6" x14ac:dyDescent="0.2">
      <c r="B12" s="9" t="s">
        <v>21</v>
      </c>
      <c r="C12" s="3">
        <v>200</v>
      </c>
    </row>
    <row r="13" spans="2:6" x14ac:dyDescent="0.2">
      <c r="B13" s="9" t="s">
        <v>14</v>
      </c>
      <c r="C13" s="3">
        <v>0</v>
      </c>
    </row>
    <row r="16" spans="2:6" x14ac:dyDescent="0.2">
      <c r="B16" s="10" t="s">
        <v>1</v>
      </c>
      <c r="C16" s="2" t="s">
        <v>2</v>
      </c>
    </row>
    <row r="17" spans="2:3" x14ac:dyDescent="0.2">
      <c r="B17" s="11" t="s">
        <v>50</v>
      </c>
      <c r="C17" s="2"/>
    </row>
    <row r="18" spans="2:3" x14ac:dyDescent="0.2">
      <c r="B18" s="9" t="s">
        <v>3</v>
      </c>
      <c r="C18" s="1">
        <v>1</v>
      </c>
    </row>
    <row r="19" spans="2:3" x14ac:dyDescent="0.2">
      <c r="B19" s="9" t="s">
        <v>5</v>
      </c>
      <c r="C19" s="1">
        <v>2</v>
      </c>
    </row>
    <row r="20" spans="2:3" x14ac:dyDescent="0.2">
      <c r="B20" s="9" t="s">
        <v>7</v>
      </c>
      <c r="C20" s="1">
        <v>3</v>
      </c>
    </row>
    <row r="21" spans="2:3" ht="12.75" customHeight="1" x14ac:dyDescent="0.2">
      <c r="B21" s="9" t="s">
        <v>9</v>
      </c>
      <c r="C21" s="1">
        <v>4</v>
      </c>
    </row>
    <row r="22" spans="2:3" ht="12.75" customHeight="1" x14ac:dyDescent="0.2">
      <c r="B22" s="9" t="s">
        <v>10</v>
      </c>
      <c r="C22" s="1">
        <v>12</v>
      </c>
    </row>
    <row r="23" spans="2:3" x14ac:dyDescent="0.2">
      <c r="B23" s="9" t="s">
        <v>4</v>
      </c>
      <c r="C23" s="1">
        <v>0.5</v>
      </c>
    </row>
    <row r="24" spans="2:3" x14ac:dyDescent="0.2">
      <c r="B24" s="9" t="s">
        <v>6</v>
      </c>
      <c r="C24" s="1">
        <v>0.33</v>
      </c>
    </row>
    <row r="25" spans="2:3" x14ac:dyDescent="0.2">
      <c r="B25" s="9" t="s">
        <v>8</v>
      </c>
      <c r="C25" s="1">
        <v>0.25</v>
      </c>
    </row>
    <row r="26" spans="2:3" x14ac:dyDescent="0.2">
      <c r="B26" s="9" t="s">
        <v>11</v>
      </c>
      <c r="C26" s="1">
        <v>0.2</v>
      </c>
    </row>
    <row r="27" spans="2:3" x14ac:dyDescent="0.2">
      <c r="B27" s="9" t="s">
        <v>12</v>
      </c>
      <c r="C27" s="1">
        <v>0.25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showGridLines="0" topLeftCell="E1" zoomScaleNormal="100" workbookViewId="0">
      <selection activeCell="I19" sqref="I19"/>
    </sheetView>
  </sheetViews>
  <sheetFormatPr defaultColWidth="9.140625" defaultRowHeight="12.75" x14ac:dyDescent="0.2"/>
  <cols>
    <col min="1" max="1" width="35.28515625" style="81" customWidth="1"/>
    <col min="2" max="2" width="30.42578125" style="81" customWidth="1"/>
    <col min="3" max="3" width="28.7109375" style="81" customWidth="1"/>
    <col min="4" max="4" width="17.28515625" style="81" customWidth="1"/>
    <col min="5" max="5" width="4.7109375" style="107" customWidth="1"/>
    <col min="6" max="6" width="42.7109375" style="81" customWidth="1"/>
    <col min="7" max="7" width="10.28515625" style="81" customWidth="1"/>
    <col min="8" max="8" width="12.85546875" style="81" customWidth="1"/>
    <col min="9" max="9" width="6.5703125" style="81" customWidth="1"/>
    <col min="10" max="10" width="12.5703125" style="81" customWidth="1"/>
    <col min="11" max="11" width="8.85546875" style="81" customWidth="1"/>
    <col min="12" max="12" width="7.28515625" style="81" customWidth="1"/>
    <col min="13" max="13" width="15.140625" style="81" customWidth="1"/>
    <col min="14" max="14" width="9.85546875" style="81" customWidth="1"/>
    <col min="15" max="15" width="15.7109375" style="81" customWidth="1"/>
    <col min="16" max="16384" width="9.140625" style="81"/>
  </cols>
  <sheetData>
    <row r="1" spans="1:15" ht="15.75" x14ac:dyDescent="0.2">
      <c r="A1" s="352" t="s">
        <v>113</v>
      </c>
      <c r="B1" s="352"/>
      <c r="C1" s="352"/>
      <c r="D1" s="352"/>
      <c r="E1" s="352"/>
      <c r="F1" s="352"/>
      <c r="G1" s="352"/>
      <c r="H1" s="352"/>
      <c r="I1" s="352"/>
      <c r="J1" s="352"/>
      <c r="K1" s="352"/>
    </row>
    <row r="2" spans="1:15" ht="15.75" x14ac:dyDescent="0.2">
      <c r="A2" s="83"/>
      <c r="B2" s="83"/>
      <c r="C2" s="83"/>
      <c r="D2" s="83"/>
      <c r="E2" s="106"/>
      <c r="F2" s="83"/>
      <c r="G2" s="83"/>
      <c r="H2" s="83"/>
      <c r="I2" s="83"/>
      <c r="J2" s="83"/>
      <c r="K2" s="83"/>
    </row>
    <row r="3" spans="1:15" ht="36.75" customHeight="1" x14ac:dyDescent="0.25">
      <c r="A3" s="352" t="s">
        <v>109</v>
      </c>
      <c r="B3" s="352"/>
      <c r="C3" s="352"/>
      <c r="D3" s="82"/>
      <c r="E3" s="352" t="s">
        <v>101</v>
      </c>
      <c r="F3" s="352"/>
      <c r="G3" s="352"/>
      <c r="H3" s="352"/>
      <c r="I3" s="352"/>
      <c r="J3" s="352"/>
      <c r="K3" s="352"/>
      <c r="L3" s="352"/>
      <c r="M3" s="352"/>
      <c r="N3" s="352"/>
    </row>
    <row r="4" spans="1:15" ht="13.5" customHeight="1" thickBot="1" x14ac:dyDescent="0.25">
      <c r="E4" s="419" t="s">
        <v>97</v>
      </c>
      <c r="F4" s="419" t="str">
        <f>'Krok 1- Kalkulačka '!C7</f>
        <v>Zrozumiteľný a stručný opis regulácie 
(dôvod zvýšenia/zníženia nákladov na PP)</v>
      </c>
      <c r="G4" s="419" t="s">
        <v>105</v>
      </c>
      <c r="H4" s="419" t="s">
        <v>108</v>
      </c>
      <c r="I4" s="419" t="s">
        <v>160</v>
      </c>
      <c r="J4" s="419" t="s">
        <v>102</v>
      </c>
      <c r="K4" s="419" t="s">
        <v>162</v>
      </c>
      <c r="L4" s="419" t="s">
        <v>163</v>
      </c>
      <c r="M4" s="419" t="s">
        <v>106</v>
      </c>
      <c r="N4" s="419" t="s">
        <v>107</v>
      </c>
      <c r="O4" s="419" t="s">
        <v>156</v>
      </c>
    </row>
    <row r="5" spans="1:15" ht="25.5" customHeight="1" thickBot="1" x14ac:dyDescent="0.25">
      <c r="A5" s="80" t="s">
        <v>81</v>
      </c>
      <c r="B5" s="91" t="s">
        <v>117</v>
      </c>
      <c r="C5" s="92" t="s">
        <v>118</v>
      </c>
      <c r="E5" s="419"/>
      <c r="F5" s="419"/>
      <c r="G5" s="419"/>
      <c r="H5" s="419"/>
      <c r="I5" s="419"/>
      <c r="J5" s="419"/>
      <c r="K5" s="419"/>
      <c r="L5" s="419"/>
      <c r="M5" s="419"/>
      <c r="N5" s="419"/>
      <c r="O5" s="419"/>
    </row>
    <row r="6" spans="1:15" ht="28.9" customHeight="1" x14ac:dyDescent="0.2">
      <c r="A6" s="141" t="s">
        <v>178</v>
      </c>
      <c r="B6" s="84">
        <f>'Krok 1- Kalkulačka '!AG159</f>
        <v>0</v>
      </c>
      <c r="C6" s="87">
        <f>'Krok 1- Kalkulačka '!AO159</f>
        <v>0</v>
      </c>
      <c r="E6" s="419"/>
      <c r="F6" s="419"/>
      <c r="G6" s="419"/>
      <c r="H6" s="419"/>
      <c r="I6" s="419"/>
      <c r="J6" s="419"/>
      <c r="K6" s="419"/>
      <c r="L6" s="419"/>
      <c r="M6" s="419"/>
      <c r="N6" s="419"/>
      <c r="O6" s="419"/>
    </row>
    <row r="7" spans="1:15" x14ac:dyDescent="0.2">
      <c r="A7" s="141" t="s">
        <v>179</v>
      </c>
      <c r="B7" s="84">
        <f>'Krok 1- Kalkulačka '!AI159</f>
        <v>0</v>
      </c>
      <c r="C7" s="87">
        <f>'Krok 1- Kalkulačka '!AQ159</f>
        <v>0</v>
      </c>
      <c r="E7" s="419"/>
      <c r="F7" s="419"/>
      <c r="G7" s="419"/>
      <c r="H7" s="419"/>
      <c r="I7" s="419"/>
      <c r="J7" s="419"/>
      <c r="K7" s="419"/>
      <c r="L7" s="419"/>
      <c r="M7" s="419"/>
      <c r="N7" s="419"/>
      <c r="O7" s="419"/>
    </row>
    <row r="8" spans="1:15" ht="16.5" customHeight="1" x14ac:dyDescent="0.2">
      <c r="A8" s="79" t="s">
        <v>98</v>
      </c>
      <c r="B8" s="84">
        <f>'Krok 1- Kalkulačka '!AK159</f>
        <v>0</v>
      </c>
      <c r="C8" s="87">
        <f>'Krok 1- Kalkulačka '!AS159</f>
        <v>0</v>
      </c>
      <c r="E8" s="419"/>
      <c r="F8" s="419"/>
      <c r="G8" s="419"/>
      <c r="H8" s="419"/>
      <c r="I8" s="419"/>
      <c r="J8" s="419"/>
      <c r="K8" s="419"/>
      <c r="L8" s="419"/>
      <c r="M8" s="419"/>
      <c r="N8" s="419"/>
      <c r="O8" s="419"/>
    </row>
    <row r="9" spans="1:15" x14ac:dyDescent="0.2">
      <c r="A9" s="79" t="s">
        <v>99</v>
      </c>
      <c r="B9" s="84" t="e">
        <f>'Krok 1- Kalkulačka '!#REF!</f>
        <v>#REF!</v>
      </c>
      <c r="C9" s="87" t="e">
        <f>'Krok 1- Kalkulačka '!#REF!</f>
        <v>#REF!</v>
      </c>
      <c r="E9" s="419"/>
      <c r="F9" s="419"/>
      <c r="G9" s="419"/>
      <c r="H9" s="419"/>
      <c r="I9" s="419"/>
      <c r="J9" s="419"/>
      <c r="K9" s="419"/>
      <c r="L9" s="419"/>
      <c r="M9" s="419"/>
      <c r="N9" s="419"/>
      <c r="O9" s="419"/>
    </row>
    <row r="10" spans="1:15" ht="13.5" x14ac:dyDescent="0.2">
      <c r="A10" s="80" t="s">
        <v>100</v>
      </c>
      <c r="B10" s="85" t="e">
        <f>SUM(B6:B9)</f>
        <v>#REF!</v>
      </c>
      <c r="C10" s="88" t="e">
        <f>SUM(C6:C9)</f>
        <v>#REF!</v>
      </c>
      <c r="E10" s="142">
        <f>'Krok 1- Kalkulačka '!B9</f>
        <v>1</v>
      </c>
      <c r="F10" s="142" t="str">
        <f>'Krok 1- Kalkulačka '!C9</f>
        <v>Oprávnenie vykonávať zaručenú konverziu pri výkone bankovej činnosti</v>
      </c>
      <c r="G10" s="142" t="str">
        <f>'Krok 1- Kalkulačka '!E9</f>
        <v>§ 35 ods. 3 písm. f)</v>
      </c>
      <c r="H10" s="142" t="str">
        <f>'Krok 1- Kalkulačka '!F9</f>
        <v>SK</v>
      </c>
      <c r="I10" s="142">
        <f>'Krok 1- Kalkulačka '!G9</f>
        <v>44835</v>
      </c>
      <c r="J10" s="142" t="str">
        <f>'Krok 1- Kalkulačka '!H9</f>
        <v>banka a pobočka zahraničnej banky</v>
      </c>
      <c r="K10" s="142">
        <f>'Krok 1- Kalkulačka '!I9</f>
        <v>971</v>
      </c>
      <c r="L10" s="142">
        <f>'Krok 1- Kalkulačka '!L9</f>
        <v>0</v>
      </c>
      <c r="M10" s="143">
        <f>'Krok 1- Kalkulačka '!CC9</f>
        <v>78.451562499999994</v>
      </c>
      <c r="N10" s="143">
        <f>'Krok 1- Kalkulačka '!CD9</f>
        <v>76176.467187499991</v>
      </c>
      <c r="O10" s="142" t="str">
        <f>'Krok 1- Kalkulačka '!M9</f>
        <v>Out (znižuje náklady)</v>
      </c>
    </row>
    <row r="11" spans="1:15" ht="20.25" customHeight="1" x14ac:dyDescent="0.2">
      <c r="A11" s="80" t="s">
        <v>84</v>
      </c>
      <c r="B11" s="86"/>
      <c r="C11" s="89"/>
      <c r="E11" s="142">
        <f>'Krok 1- Kalkulačka '!B12</f>
        <v>2</v>
      </c>
      <c r="F11" s="142">
        <f>'Krok 1- Kalkulačka '!C12</f>
        <v>0</v>
      </c>
      <c r="G11" s="142">
        <f>'Krok 1- Kalkulačka '!E12</f>
        <v>0</v>
      </c>
      <c r="H11" s="142" t="str">
        <f>'Krok 1- Kalkulačka '!F12</f>
        <v xml:space="preserve">vyberte  </v>
      </c>
      <c r="I11" s="142">
        <f>'Krok 1- Kalkulačka '!G12</f>
        <v>0</v>
      </c>
      <c r="J11" s="142">
        <f>'Krok 1- Kalkulačka '!H12</f>
        <v>0</v>
      </c>
      <c r="K11" s="142">
        <f>'Krok 1- Kalkulačka '!I12</f>
        <v>0</v>
      </c>
      <c r="L11" s="142">
        <f>'Krok 1- Kalkulačka '!L12</f>
        <v>0</v>
      </c>
      <c r="M11" s="143">
        <f>'Krok 1- Kalkulačka '!CC12</f>
        <v>0</v>
      </c>
      <c r="N11" s="143">
        <f>'Krok 1- Kalkulačka '!CD12</f>
        <v>0</v>
      </c>
      <c r="O11" s="142" t="str">
        <f>'Krok 1- Kalkulačka '!M12</f>
        <v xml:space="preserve">vyberte  </v>
      </c>
    </row>
    <row r="12" spans="1:15" x14ac:dyDescent="0.2">
      <c r="A12" s="79" t="s">
        <v>114</v>
      </c>
      <c r="B12" s="85">
        <f>'Krok 1- Kalkulačka '!BA160</f>
        <v>0</v>
      </c>
      <c r="C12" s="88">
        <f>'Krok 1- Kalkulačka '!BI160</f>
        <v>0</v>
      </c>
      <c r="E12" s="142">
        <f>'Krok 1- Kalkulačka '!B15</f>
        <v>3</v>
      </c>
      <c r="F12" s="142">
        <f>'Krok 1- Kalkulačka '!C15</f>
        <v>0</v>
      </c>
      <c r="G12" s="142">
        <f>'Krok 1- Kalkulačka '!E15</f>
        <v>0</v>
      </c>
      <c r="H12" s="142" t="str">
        <f>'Krok 1- Kalkulačka '!F15</f>
        <v xml:space="preserve">vyberte  </v>
      </c>
      <c r="I12" s="142">
        <f>'Krok 1- Kalkulačka '!G15</f>
        <v>0</v>
      </c>
      <c r="J12" s="142">
        <f>'Krok 1- Kalkulačka '!H15</f>
        <v>0</v>
      </c>
      <c r="K12" s="142">
        <f>'Krok 1- Kalkulačka '!I15</f>
        <v>0</v>
      </c>
      <c r="L12" s="142">
        <f>'Krok 1- Kalkulačka '!L15</f>
        <v>0</v>
      </c>
      <c r="M12" s="143">
        <f>'Krok 1- Kalkulačka '!CC15</f>
        <v>0</v>
      </c>
      <c r="N12" s="143">
        <f>'Krok 1- Kalkulačka '!CD15</f>
        <v>0</v>
      </c>
      <c r="O12" s="142" t="str">
        <f>'Krok 1- Kalkulačka '!M15</f>
        <v xml:space="preserve">vyberte  </v>
      </c>
    </row>
    <row r="13" spans="1:15" ht="35.25" x14ac:dyDescent="0.2">
      <c r="A13" s="79" t="s">
        <v>180</v>
      </c>
      <c r="B13" s="84">
        <f>'Krok 1- Kalkulačka '!BR160</f>
        <v>0</v>
      </c>
      <c r="C13" s="87">
        <f>'Krok 1- Kalkulačka '!BZ160</f>
        <v>0</v>
      </c>
      <c r="E13" s="142">
        <f>'Krok 1- Kalkulačka '!B18</f>
        <v>4</v>
      </c>
      <c r="F13" s="142">
        <f>'Krok 1- Kalkulačka '!C18</f>
        <v>0</v>
      </c>
      <c r="G13" s="142">
        <f>'Krok 1- Kalkulačka '!E18</f>
        <v>0</v>
      </c>
      <c r="H13" s="142" t="str">
        <f>'Krok 1- Kalkulačka '!F18</f>
        <v xml:space="preserve">vyberte  </v>
      </c>
      <c r="I13" s="142">
        <f>'Krok 1- Kalkulačka '!G18</f>
        <v>0</v>
      </c>
      <c r="J13" s="142">
        <f>'Krok 1- Kalkulačka '!H18</f>
        <v>0</v>
      </c>
      <c r="K13" s="142">
        <f>'Krok 1- Kalkulačka '!I18</f>
        <v>0</v>
      </c>
      <c r="L13" s="142">
        <f>'Krok 1- Kalkulačka '!L18</f>
        <v>0</v>
      </c>
      <c r="M13" s="143">
        <f>'Krok 1- Kalkulačka '!CC18</f>
        <v>0</v>
      </c>
      <c r="N13" s="143">
        <f>'Krok 1- Kalkulačka '!CD18</f>
        <v>0</v>
      </c>
      <c r="O13" s="142" t="str">
        <f>'Krok 1- Kalkulačka '!M18</f>
        <v xml:space="preserve">vyberte  </v>
      </c>
    </row>
    <row r="14" spans="1:15" ht="13.5" customHeight="1" x14ac:dyDescent="0.2">
      <c r="A14" s="416"/>
      <c r="B14" s="417"/>
      <c r="C14" s="418"/>
      <c r="E14" s="142">
        <f>'Krok 1- Kalkulačka '!B21</f>
        <v>5</v>
      </c>
      <c r="F14" s="142">
        <f>'Krok 1- Kalkulačka '!C21</f>
        <v>0</v>
      </c>
      <c r="G14" s="142">
        <f>'Krok 1- Kalkulačka '!E21</f>
        <v>0</v>
      </c>
      <c r="H14" s="142" t="str">
        <f>'Krok 1- Kalkulačka '!F21</f>
        <v xml:space="preserve">vyberte  </v>
      </c>
      <c r="I14" s="142">
        <f>'Krok 1- Kalkulačka '!G21</f>
        <v>0</v>
      </c>
      <c r="J14" s="142">
        <f>'Krok 1- Kalkulačka '!H21</f>
        <v>0</v>
      </c>
      <c r="K14" s="142">
        <f>'Krok 1- Kalkulačka '!I21</f>
        <v>0</v>
      </c>
      <c r="L14" s="142">
        <f>'Krok 1- Kalkulačka '!L21</f>
        <v>0</v>
      </c>
      <c r="M14" s="143">
        <f>'Krok 1- Kalkulačka '!CC21</f>
        <v>0</v>
      </c>
      <c r="N14" s="143">
        <f>'Krok 1- Kalkulačka '!CD21</f>
        <v>0</v>
      </c>
      <c r="O14" s="142" t="str">
        <f>'Krok 1- Kalkulačka '!M21</f>
        <v xml:space="preserve">vyberte  </v>
      </c>
    </row>
    <row r="15" spans="1:15" x14ac:dyDescent="0.2">
      <c r="A15" s="79" t="s">
        <v>115</v>
      </c>
      <c r="B15" s="84" t="s">
        <v>72</v>
      </c>
      <c r="C15" s="87" t="s">
        <v>71</v>
      </c>
      <c r="E15" s="142">
        <f>'Krok 1- Kalkulačka '!B24</f>
        <v>6</v>
      </c>
      <c r="F15" s="142">
        <f>'Krok 1- Kalkulačka '!C24</f>
        <v>0</v>
      </c>
      <c r="G15" s="142">
        <f>'Krok 1- Kalkulačka '!E24</f>
        <v>0</v>
      </c>
      <c r="H15" s="142" t="str">
        <f>'Krok 1- Kalkulačka '!F24</f>
        <v xml:space="preserve">vyberte  </v>
      </c>
      <c r="I15" s="142">
        <f>'Krok 1- Kalkulačka '!G24</f>
        <v>0</v>
      </c>
      <c r="J15" s="142">
        <f>'Krok 1- Kalkulačka '!H24</f>
        <v>0</v>
      </c>
      <c r="K15" s="142">
        <f>'Krok 1- Kalkulačka '!I24</f>
        <v>0</v>
      </c>
      <c r="L15" s="142">
        <f>'Krok 1- Kalkulačka '!L24</f>
        <v>0</v>
      </c>
      <c r="M15" s="143">
        <f>'Krok 1- Kalkulačka '!CC24</f>
        <v>0</v>
      </c>
      <c r="N15" s="143">
        <f>'Krok 1- Kalkulačka '!CD24</f>
        <v>0</v>
      </c>
      <c r="O15" s="142" t="str">
        <f>'Krok 1- Kalkulačka '!M24</f>
        <v xml:space="preserve">vyberte  </v>
      </c>
    </row>
    <row r="16" spans="1:15" ht="13.5" x14ac:dyDescent="0.2">
      <c r="A16" s="80" t="s">
        <v>116</v>
      </c>
      <c r="B16" s="85" t="e">
        <f>B7+B8+B9-B13</f>
        <v>#REF!</v>
      </c>
      <c r="C16" s="88" t="e">
        <f>C7+C8+C9-C13</f>
        <v>#REF!</v>
      </c>
      <c r="E16" s="142">
        <f>'Krok 1- Kalkulačka '!B27</f>
        <v>7</v>
      </c>
      <c r="F16" s="142">
        <f>'Krok 1- Kalkulačka '!C27</f>
        <v>0</v>
      </c>
      <c r="G16" s="142">
        <f>'Krok 1- Kalkulačka '!E27</f>
        <v>0</v>
      </c>
      <c r="H16" s="142" t="str">
        <f>'Krok 1- Kalkulačka '!F27</f>
        <v xml:space="preserve">vyberte  </v>
      </c>
      <c r="I16" s="142">
        <f>'Krok 1- Kalkulačka '!G27</f>
        <v>0</v>
      </c>
      <c r="J16" s="142">
        <f>'Krok 1- Kalkulačka '!H27</f>
        <v>0</v>
      </c>
      <c r="K16" s="142">
        <f>'Krok 1- Kalkulačka '!I27</f>
        <v>0</v>
      </c>
      <c r="L16" s="142">
        <f>'Krok 1- Kalkulačka '!L27</f>
        <v>0</v>
      </c>
      <c r="M16" s="143">
        <f>'Krok 1- Kalkulačka '!CC27</f>
        <v>0</v>
      </c>
      <c r="N16" s="143">
        <f>'Krok 1- Kalkulačka '!CD27</f>
        <v>0</v>
      </c>
      <c r="O16" s="142" t="str">
        <f>'Krok 1- Kalkulačka '!M27</f>
        <v xml:space="preserve">vyberte  </v>
      </c>
    </row>
    <row r="17" spans="1:15" ht="15" x14ac:dyDescent="0.2">
      <c r="A17" s="90"/>
      <c r="E17" s="142">
        <f>'Krok 1- Kalkulačka '!B30</f>
        <v>8</v>
      </c>
      <c r="F17" s="142">
        <f>'Krok 1- Kalkulačka '!C30</f>
        <v>0</v>
      </c>
      <c r="G17" s="142">
        <f>'Krok 1- Kalkulačka '!E30</f>
        <v>0</v>
      </c>
      <c r="H17" s="142" t="str">
        <f>'Krok 1- Kalkulačka '!F30</f>
        <v xml:space="preserve">vyberte  </v>
      </c>
      <c r="I17" s="142">
        <f>'Krok 1- Kalkulačka '!G30</f>
        <v>0</v>
      </c>
      <c r="J17" s="142">
        <f>'Krok 1- Kalkulačka '!H30</f>
        <v>0</v>
      </c>
      <c r="K17" s="142">
        <f>'Krok 1- Kalkulačka '!I30</f>
        <v>0</v>
      </c>
      <c r="L17" s="142">
        <f>'Krok 1- Kalkulačka '!L30</f>
        <v>0</v>
      </c>
      <c r="M17" s="143">
        <f>'Krok 1- Kalkulačka '!CC30</f>
        <v>0</v>
      </c>
      <c r="N17" s="143">
        <f>'Krok 1- Kalkulačka '!CD30</f>
        <v>0</v>
      </c>
      <c r="O17" s="142" t="str">
        <f>'Krok 1- Kalkulačka '!M30</f>
        <v xml:space="preserve">vyberte  </v>
      </c>
    </row>
    <row r="18" spans="1:15" x14ac:dyDescent="0.2">
      <c r="E18" s="142">
        <f>'Krok 1- Kalkulačka '!B33</f>
        <v>9</v>
      </c>
      <c r="F18" s="142">
        <f>'Krok 1- Kalkulačka '!C33</f>
        <v>0</v>
      </c>
      <c r="G18" s="142">
        <f>'Krok 1- Kalkulačka '!E33</f>
        <v>0</v>
      </c>
      <c r="H18" s="142" t="str">
        <f>'Krok 1- Kalkulačka '!F33</f>
        <v xml:space="preserve">vyberte  </v>
      </c>
      <c r="I18" s="142">
        <f>'Krok 1- Kalkulačka '!G33</f>
        <v>0</v>
      </c>
      <c r="J18" s="142">
        <f>'Krok 1- Kalkulačka '!H33</f>
        <v>0</v>
      </c>
      <c r="K18" s="142">
        <f>'Krok 1- Kalkulačka '!I33</f>
        <v>0</v>
      </c>
      <c r="L18" s="142">
        <f>'Krok 1- Kalkulačka '!L33</f>
        <v>0</v>
      </c>
      <c r="M18" s="143">
        <f>'Krok 1- Kalkulačka '!CC33</f>
        <v>0</v>
      </c>
      <c r="N18" s="143">
        <f>'Krok 1- Kalkulačka '!CD33</f>
        <v>0</v>
      </c>
      <c r="O18" s="142" t="str">
        <f>'Krok 1- Kalkulačka '!M33</f>
        <v xml:space="preserve">vyberte  </v>
      </c>
    </row>
    <row r="19" spans="1:15" x14ac:dyDescent="0.2">
      <c r="E19" s="142">
        <f>'Krok 1- Kalkulačka '!B36</f>
        <v>10</v>
      </c>
      <c r="F19" s="142">
        <f>'Krok 1- Kalkulačka '!C36</f>
        <v>0</v>
      </c>
      <c r="G19" s="142">
        <f>'Krok 1- Kalkulačka '!E36</f>
        <v>0</v>
      </c>
      <c r="H19" s="142" t="str">
        <f>'Krok 1- Kalkulačka '!F36</f>
        <v xml:space="preserve">vyberte  </v>
      </c>
      <c r="I19" s="142">
        <f>'Krok 1- Kalkulačka '!G36</f>
        <v>0</v>
      </c>
      <c r="J19" s="142">
        <f>'Krok 1- Kalkulačka '!H36</f>
        <v>0</v>
      </c>
      <c r="K19" s="142">
        <f>'Krok 1- Kalkulačka '!I36</f>
        <v>0</v>
      </c>
      <c r="L19" s="142">
        <f>'Krok 1- Kalkulačka '!L36</f>
        <v>0</v>
      </c>
      <c r="M19" s="143">
        <f>'Krok 1- Kalkulačka '!CC36</f>
        <v>0</v>
      </c>
      <c r="N19" s="143">
        <f>'Krok 1- Kalkulačka '!CD36</f>
        <v>0</v>
      </c>
      <c r="O19" s="142" t="str">
        <f>'Krok 1- Kalkulačka '!M36</f>
        <v xml:space="preserve">vyberte  </v>
      </c>
    </row>
    <row r="20" spans="1:15" x14ac:dyDescent="0.2">
      <c r="E20" s="142">
        <f>'Krok 1- Kalkulačka '!B39</f>
        <v>11</v>
      </c>
      <c r="F20" s="142">
        <f>'Krok 1- Kalkulačka '!C39</f>
        <v>0</v>
      </c>
      <c r="G20" s="142">
        <f>'Krok 1- Kalkulačka '!E39</f>
        <v>0</v>
      </c>
      <c r="H20" s="142" t="str">
        <f>'Krok 1- Kalkulačka '!F39</f>
        <v xml:space="preserve">vyberte  </v>
      </c>
      <c r="I20" s="142">
        <f>'Krok 1- Kalkulačka '!G39</f>
        <v>0</v>
      </c>
      <c r="J20" s="142">
        <f>'Krok 1- Kalkulačka '!H39</f>
        <v>0</v>
      </c>
      <c r="K20" s="142">
        <f>'Krok 1- Kalkulačka '!I39</f>
        <v>0</v>
      </c>
      <c r="L20" s="142">
        <f>'Krok 1- Kalkulačka '!L39</f>
        <v>0</v>
      </c>
      <c r="M20" s="143">
        <f>'Krok 1- Kalkulačka '!CC39</f>
        <v>0</v>
      </c>
      <c r="N20" s="143">
        <f>'Krok 1- Kalkulačka '!CD39</f>
        <v>0</v>
      </c>
      <c r="O20" s="142" t="str">
        <f>'Krok 1- Kalkulačka '!M39</f>
        <v xml:space="preserve">vyberte  </v>
      </c>
    </row>
    <row r="21" spans="1:15" x14ac:dyDescent="0.2">
      <c r="E21" s="142">
        <f>'Krok 1- Kalkulačka '!B42</f>
        <v>12</v>
      </c>
      <c r="F21" s="142">
        <f>'Krok 1- Kalkulačka '!C42</f>
        <v>0</v>
      </c>
      <c r="G21" s="142">
        <f>'Krok 1- Kalkulačka '!E42</f>
        <v>0</v>
      </c>
      <c r="H21" s="142" t="str">
        <f>'Krok 1- Kalkulačka '!F42</f>
        <v xml:space="preserve">vyberte  </v>
      </c>
      <c r="I21" s="142">
        <f>'Krok 1- Kalkulačka '!G42</f>
        <v>0</v>
      </c>
      <c r="J21" s="142">
        <f>'Krok 1- Kalkulačka '!H42</f>
        <v>0</v>
      </c>
      <c r="K21" s="142">
        <f>'Krok 1- Kalkulačka '!I42</f>
        <v>0</v>
      </c>
      <c r="L21" s="142">
        <f>'Krok 1- Kalkulačka '!L42</f>
        <v>0</v>
      </c>
      <c r="M21" s="143">
        <f>'Krok 1- Kalkulačka '!CC42</f>
        <v>0</v>
      </c>
      <c r="N21" s="143">
        <f>'Krok 1- Kalkulačka '!CD42</f>
        <v>0</v>
      </c>
      <c r="O21" s="142" t="str">
        <f>'Krok 1- Kalkulačka '!M42</f>
        <v xml:space="preserve">vyberte  </v>
      </c>
    </row>
    <row r="22" spans="1:15" x14ac:dyDescent="0.2">
      <c r="E22" s="142">
        <f>'Krok 1- Kalkulačka '!B45</f>
        <v>13</v>
      </c>
      <c r="F22" s="142">
        <f>'Krok 1- Kalkulačka '!C45</f>
        <v>0</v>
      </c>
      <c r="G22" s="142">
        <f>'Krok 1- Kalkulačka '!E45</f>
        <v>0</v>
      </c>
      <c r="H22" s="142" t="str">
        <f>'Krok 1- Kalkulačka '!F45</f>
        <v xml:space="preserve">vyberte  </v>
      </c>
      <c r="I22" s="142">
        <f>'Krok 1- Kalkulačka '!G45</f>
        <v>0</v>
      </c>
      <c r="J22" s="142">
        <f>'Krok 1- Kalkulačka '!H45</f>
        <v>0</v>
      </c>
      <c r="K22" s="142">
        <f>'Krok 1- Kalkulačka '!I45</f>
        <v>0</v>
      </c>
      <c r="L22" s="142">
        <f>'Krok 1- Kalkulačka '!L45</f>
        <v>0</v>
      </c>
      <c r="M22" s="143">
        <f>'Krok 1- Kalkulačka '!CC45</f>
        <v>0</v>
      </c>
      <c r="N22" s="143">
        <f>'Krok 1- Kalkulačka '!CD45</f>
        <v>0</v>
      </c>
      <c r="O22" s="142" t="str">
        <f>'Krok 1- Kalkulačka '!M45</f>
        <v xml:space="preserve">vyberte  </v>
      </c>
    </row>
    <row r="23" spans="1:15" x14ac:dyDescent="0.2">
      <c r="E23" s="142">
        <f>'Krok 1- Kalkulačka '!B48</f>
        <v>14</v>
      </c>
      <c r="F23" s="142">
        <f>'Krok 1- Kalkulačka '!C48</f>
        <v>0</v>
      </c>
      <c r="G23" s="142">
        <f>'Krok 1- Kalkulačka '!E48</f>
        <v>0</v>
      </c>
      <c r="H23" s="142" t="str">
        <f>'Krok 1- Kalkulačka '!F48</f>
        <v xml:space="preserve">vyberte  </v>
      </c>
      <c r="I23" s="142">
        <f>'Krok 1- Kalkulačka '!G48</f>
        <v>0</v>
      </c>
      <c r="J23" s="142">
        <f>'Krok 1- Kalkulačka '!H48</f>
        <v>0</v>
      </c>
      <c r="K23" s="142">
        <f>'Krok 1- Kalkulačka '!I48</f>
        <v>0</v>
      </c>
      <c r="L23" s="142">
        <f>'Krok 1- Kalkulačka '!L48</f>
        <v>0</v>
      </c>
      <c r="M23" s="143">
        <f>'Krok 1- Kalkulačka '!CC48</f>
        <v>0</v>
      </c>
      <c r="N23" s="143">
        <f>'Krok 1- Kalkulačka '!CD48</f>
        <v>0</v>
      </c>
      <c r="O23" s="142" t="str">
        <f>'Krok 1- Kalkulačka '!M48</f>
        <v xml:space="preserve">vyberte  </v>
      </c>
    </row>
    <row r="24" spans="1:15" x14ac:dyDescent="0.2">
      <c r="E24" s="142">
        <f>'Krok 1- Kalkulačka '!B51</f>
        <v>15</v>
      </c>
      <c r="F24" s="142">
        <f>'Krok 1- Kalkulačka '!C51</f>
        <v>0</v>
      </c>
      <c r="G24" s="142">
        <f>'Krok 1- Kalkulačka '!E51</f>
        <v>0</v>
      </c>
      <c r="H24" s="142" t="str">
        <f>'Krok 1- Kalkulačka '!F51</f>
        <v xml:space="preserve">vyberte  </v>
      </c>
      <c r="I24" s="142">
        <f>'Krok 1- Kalkulačka '!G51</f>
        <v>0</v>
      </c>
      <c r="J24" s="142">
        <f>'Krok 1- Kalkulačka '!H51</f>
        <v>0</v>
      </c>
      <c r="K24" s="142">
        <f>'Krok 1- Kalkulačka '!I51</f>
        <v>0</v>
      </c>
      <c r="L24" s="142">
        <f>'Krok 1- Kalkulačka '!L51</f>
        <v>0</v>
      </c>
      <c r="M24" s="143">
        <f>'Krok 1- Kalkulačka '!CC51</f>
        <v>0</v>
      </c>
      <c r="N24" s="143">
        <f>'Krok 1- Kalkulačka '!CD51</f>
        <v>0</v>
      </c>
      <c r="O24" s="142" t="str">
        <f>'Krok 1- Kalkulačka '!M51</f>
        <v xml:space="preserve">vyberte  </v>
      </c>
    </row>
    <row r="25" spans="1:15" x14ac:dyDescent="0.2">
      <c r="E25" s="142">
        <f>'Krok 1- Kalkulačka '!B54</f>
        <v>16</v>
      </c>
      <c r="F25" s="142">
        <f>'Krok 1- Kalkulačka '!C54</f>
        <v>0</v>
      </c>
      <c r="G25" s="142">
        <f>'Krok 1- Kalkulačka '!E54</f>
        <v>0</v>
      </c>
      <c r="H25" s="142" t="str">
        <f>'Krok 1- Kalkulačka '!F54</f>
        <v xml:space="preserve">vyberte  </v>
      </c>
      <c r="I25" s="142">
        <f>'Krok 1- Kalkulačka '!G54</f>
        <v>0</v>
      </c>
      <c r="J25" s="142">
        <f>'Krok 1- Kalkulačka '!H54</f>
        <v>0</v>
      </c>
      <c r="K25" s="142">
        <f>'Krok 1- Kalkulačka '!I54</f>
        <v>0</v>
      </c>
      <c r="L25" s="142">
        <f>'Krok 1- Kalkulačka '!L54</f>
        <v>0</v>
      </c>
      <c r="M25" s="143">
        <f>'Krok 1- Kalkulačka '!CC54</f>
        <v>0</v>
      </c>
      <c r="N25" s="143">
        <f>'Krok 1- Kalkulačka '!CD54</f>
        <v>0</v>
      </c>
      <c r="O25" s="142" t="str">
        <f>'Krok 1- Kalkulačka '!M54</f>
        <v xml:space="preserve">vyberte  </v>
      </c>
    </row>
    <row r="26" spans="1:15" x14ac:dyDescent="0.2">
      <c r="E26" s="142">
        <f>'Krok 1- Kalkulačka '!B57</f>
        <v>17</v>
      </c>
      <c r="F26" s="142">
        <f>'Krok 1- Kalkulačka '!C57</f>
        <v>0</v>
      </c>
      <c r="G26" s="142">
        <f>'Krok 1- Kalkulačka '!E57</f>
        <v>0</v>
      </c>
      <c r="H26" s="142" t="str">
        <f>'Krok 1- Kalkulačka '!F57</f>
        <v xml:space="preserve">vyberte  </v>
      </c>
      <c r="I26" s="142">
        <f>'Krok 1- Kalkulačka '!G57</f>
        <v>0</v>
      </c>
      <c r="J26" s="142">
        <f>'Krok 1- Kalkulačka '!H57</f>
        <v>0</v>
      </c>
      <c r="K26" s="142">
        <f>'Krok 1- Kalkulačka '!I57</f>
        <v>0</v>
      </c>
      <c r="L26" s="142">
        <f>'Krok 1- Kalkulačka '!L57</f>
        <v>0</v>
      </c>
      <c r="M26" s="143">
        <f>'Krok 1- Kalkulačka '!CC57</f>
        <v>0</v>
      </c>
      <c r="N26" s="143">
        <f>'Krok 1- Kalkulačka '!CD57</f>
        <v>0</v>
      </c>
      <c r="O26" s="142" t="str">
        <f>'Krok 1- Kalkulačka '!M57</f>
        <v xml:space="preserve">vyberte  </v>
      </c>
    </row>
    <row r="27" spans="1:15" x14ac:dyDescent="0.2">
      <c r="E27" s="142">
        <f>'Krok 1- Kalkulačka '!B60</f>
        <v>18</v>
      </c>
      <c r="F27" s="142">
        <f>'Krok 1- Kalkulačka '!C60</f>
        <v>0</v>
      </c>
      <c r="G27" s="142">
        <f>'Krok 1- Kalkulačka '!E60</f>
        <v>0</v>
      </c>
      <c r="H27" s="142" t="str">
        <f>'Krok 1- Kalkulačka '!F60</f>
        <v xml:space="preserve">vyberte  </v>
      </c>
      <c r="I27" s="142">
        <f>'Krok 1- Kalkulačka '!G60</f>
        <v>0</v>
      </c>
      <c r="J27" s="142">
        <f>'Krok 1- Kalkulačka '!H60</f>
        <v>0</v>
      </c>
      <c r="K27" s="142">
        <f>'Krok 1- Kalkulačka '!I60</f>
        <v>0</v>
      </c>
      <c r="L27" s="142">
        <f>'Krok 1- Kalkulačka '!L60</f>
        <v>0</v>
      </c>
      <c r="M27" s="143">
        <f>'Krok 1- Kalkulačka '!CC60</f>
        <v>0</v>
      </c>
      <c r="N27" s="143">
        <f>'Krok 1- Kalkulačka '!CD60</f>
        <v>0</v>
      </c>
      <c r="O27" s="142" t="str">
        <f>'Krok 1- Kalkulačka '!M60</f>
        <v xml:space="preserve">vyberte  </v>
      </c>
    </row>
    <row r="28" spans="1:15" x14ac:dyDescent="0.2">
      <c r="E28" s="142">
        <f>'Krok 1- Kalkulačka '!B63</f>
        <v>19</v>
      </c>
      <c r="F28" s="142">
        <f>'Krok 1- Kalkulačka '!C63</f>
        <v>0</v>
      </c>
      <c r="G28" s="142">
        <f>'Krok 1- Kalkulačka '!E63</f>
        <v>0</v>
      </c>
      <c r="H28" s="142" t="str">
        <f>'Krok 1- Kalkulačka '!F63</f>
        <v xml:space="preserve">vyberte  </v>
      </c>
      <c r="I28" s="142">
        <f>'Krok 1- Kalkulačka '!G63</f>
        <v>0</v>
      </c>
      <c r="J28" s="142">
        <f>'Krok 1- Kalkulačka '!H63</f>
        <v>0</v>
      </c>
      <c r="K28" s="142">
        <f>'Krok 1- Kalkulačka '!I63</f>
        <v>0</v>
      </c>
      <c r="L28" s="142">
        <f>'Krok 1- Kalkulačka '!L63</f>
        <v>0</v>
      </c>
      <c r="M28" s="143">
        <f>'Krok 1- Kalkulačka '!CC63</f>
        <v>0</v>
      </c>
      <c r="N28" s="143">
        <f>'Krok 1- Kalkulačka '!CD63</f>
        <v>0</v>
      </c>
      <c r="O28" s="142" t="str">
        <f>'Krok 1- Kalkulačka '!M63</f>
        <v xml:space="preserve">vyberte  </v>
      </c>
    </row>
    <row r="29" spans="1:15" x14ac:dyDescent="0.2">
      <c r="E29" s="142">
        <f>'Krok 1- Kalkulačka '!B66</f>
        <v>20</v>
      </c>
      <c r="F29" s="142">
        <f>'Krok 1- Kalkulačka '!C66</f>
        <v>0</v>
      </c>
      <c r="G29" s="142">
        <f>'Krok 1- Kalkulačka '!E66</f>
        <v>0</v>
      </c>
      <c r="H29" s="142" t="str">
        <f>'Krok 1- Kalkulačka '!F66</f>
        <v xml:space="preserve">vyberte  </v>
      </c>
      <c r="I29" s="142">
        <f>'Krok 1- Kalkulačka '!G66</f>
        <v>0</v>
      </c>
      <c r="J29" s="142">
        <f>'Krok 1- Kalkulačka '!H66</f>
        <v>0</v>
      </c>
      <c r="K29" s="142">
        <f>'Krok 1- Kalkulačka '!I66</f>
        <v>0</v>
      </c>
      <c r="L29" s="142">
        <f>'Krok 1- Kalkulačka '!L66</f>
        <v>0</v>
      </c>
      <c r="M29" s="143">
        <f>'Krok 1- Kalkulačka '!CC66</f>
        <v>0</v>
      </c>
      <c r="N29" s="143">
        <f>'Krok 1- Kalkulačka '!CD66</f>
        <v>0</v>
      </c>
      <c r="O29" s="142" t="str">
        <f>'Krok 1- Kalkulačka '!M66</f>
        <v xml:space="preserve">vyberte  </v>
      </c>
    </row>
    <row r="30" spans="1:15" x14ac:dyDescent="0.2">
      <c r="E30" s="142">
        <f>'Krok 1- Kalkulačka '!B69</f>
        <v>21</v>
      </c>
      <c r="F30" s="142">
        <f>'Krok 1- Kalkulačka '!C69</f>
        <v>0</v>
      </c>
      <c r="G30" s="142">
        <f>'Krok 1- Kalkulačka '!E69</f>
        <v>0</v>
      </c>
      <c r="H30" s="142" t="str">
        <f>'Krok 1- Kalkulačka '!F69</f>
        <v xml:space="preserve">vyberte  </v>
      </c>
      <c r="I30" s="142">
        <f>'Krok 1- Kalkulačka '!G69</f>
        <v>0</v>
      </c>
      <c r="J30" s="142">
        <f>'Krok 1- Kalkulačka '!H69</f>
        <v>0</v>
      </c>
      <c r="K30" s="142">
        <f>'Krok 1- Kalkulačka '!I69</f>
        <v>0</v>
      </c>
      <c r="L30" s="142">
        <f>'Krok 1- Kalkulačka '!L69</f>
        <v>0</v>
      </c>
      <c r="M30" s="143">
        <f>'Krok 1- Kalkulačka '!CC69</f>
        <v>0</v>
      </c>
      <c r="N30" s="143">
        <f>'Krok 1- Kalkulačka '!CD69</f>
        <v>0</v>
      </c>
      <c r="O30" s="142" t="str">
        <f>'Krok 1- Kalkulačka '!M69</f>
        <v xml:space="preserve">vyberte  </v>
      </c>
    </row>
    <row r="31" spans="1:15" x14ac:dyDescent="0.2">
      <c r="E31" s="142">
        <f>'Krok 1- Kalkulačka '!B72</f>
        <v>22</v>
      </c>
      <c r="F31" s="142">
        <f>'Krok 1- Kalkulačka '!C72</f>
        <v>0</v>
      </c>
      <c r="G31" s="142">
        <f>'Krok 1- Kalkulačka '!E72</f>
        <v>0</v>
      </c>
      <c r="H31" s="142" t="str">
        <f>'Krok 1- Kalkulačka '!F72</f>
        <v xml:space="preserve">vyberte  </v>
      </c>
      <c r="I31" s="142">
        <f>'Krok 1- Kalkulačka '!G72</f>
        <v>0</v>
      </c>
      <c r="J31" s="142">
        <f>'Krok 1- Kalkulačka '!H72</f>
        <v>0</v>
      </c>
      <c r="K31" s="142">
        <f>'Krok 1- Kalkulačka '!I72</f>
        <v>0</v>
      </c>
      <c r="L31" s="142">
        <f>'Krok 1- Kalkulačka '!L72</f>
        <v>0</v>
      </c>
      <c r="M31" s="143">
        <f>'Krok 1- Kalkulačka '!CC72</f>
        <v>0</v>
      </c>
      <c r="N31" s="143">
        <f>'Krok 1- Kalkulačka '!CD72</f>
        <v>0</v>
      </c>
      <c r="O31" s="142" t="str">
        <f>'Krok 1- Kalkulačka '!M72</f>
        <v xml:space="preserve">vyberte  </v>
      </c>
    </row>
    <row r="32" spans="1:15" x14ac:dyDescent="0.2">
      <c r="E32" s="142">
        <f>'Krok 1- Kalkulačka '!B75</f>
        <v>23</v>
      </c>
      <c r="F32" s="142">
        <f>'Krok 1- Kalkulačka '!C75</f>
        <v>0</v>
      </c>
      <c r="G32" s="142">
        <f>'Krok 1- Kalkulačka '!E75</f>
        <v>0</v>
      </c>
      <c r="H32" s="142" t="str">
        <f>'Krok 1- Kalkulačka '!F75</f>
        <v xml:space="preserve">vyberte  </v>
      </c>
      <c r="I32" s="142">
        <f>'Krok 1- Kalkulačka '!G75</f>
        <v>0</v>
      </c>
      <c r="J32" s="142">
        <f>'Krok 1- Kalkulačka '!H75</f>
        <v>0</v>
      </c>
      <c r="K32" s="142">
        <f>'Krok 1- Kalkulačka '!I75</f>
        <v>0</v>
      </c>
      <c r="L32" s="142">
        <f>'Krok 1- Kalkulačka '!L75</f>
        <v>0</v>
      </c>
      <c r="M32" s="143">
        <f>'Krok 1- Kalkulačka '!CC75</f>
        <v>0</v>
      </c>
      <c r="N32" s="143">
        <f>'Krok 1- Kalkulačka '!CD75</f>
        <v>0</v>
      </c>
      <c r="O32" s="142" t="str">
        <f>'Krok 1- Kalkulačka '!M75</f>
        <v xml:space="preserve">vyberte  </v>
      </c>
    </row>
    <row r="33" spans="5:15" x14ac:dyDescent="0.2">
      <c r="E33" s="142">
        <f>'Krok 1- Kalkulačka '!B78</f>
        <v>24</v>
      </c>
      <c r="F33" s="142">
        <f>'Krok 1- Kalkulačka '!C78</f>
        <v>0</v>
      </c>
      <c r="G33" s="142">
        <f>'Krok 1- Kalkulačka '!E78</f>
        <v>0</v>
      </c>
      <c r="H33" s="142" t="str">
        <f>'Krok 1- Kalkulačka '!F78</f>
        <v xml:space="preserve">vyberte  </v>
      </c>
      <c r="I33" s="142">
        <f>'Krok 1- Kalkulačka '!G78</f>
        <v>0</v>
      </c>
      <c r="J33" s="142">
        <f>'Krok 1- Kalkulačka '!H78</f>
        <v>0</v>
      </c>
      <c r="K33" s="142">
        <f>'Krok 1- Kalkulačka '!I78</f>
        <v>0</v>
      </c>
      <c r="L33" s="142">
        <f>'Krok 1- Kalkulačka '!L78</f>
        <v>0</v>
      </c>
      <c r="M33" s="143">
        <f>'Krok 1- Kalkulačka '!CC78</f>
        <v>0</v>
      </c>
      <c r="N33" s="143">
        <f>'Krok 1- Kalkulačka '!CD78</f>
        <v>0</v>
      </c>
      <c r="O33" s="142" t="str">
        <f>'Krok 1- Kalkulačka '!M78</f>
        <v xml:space="preserve">vyberte  </v>
      </c>
    </row>
    <row r="34" spans="5:15" x14ac:dyDescent="0.2">
      <c r="E34" s="142">
        <f>'Krok 1- Kalkulačka '!B81</f>
        <v>25</v>
      </c>
      <c r="F34" s="142">
        <f>'Krok 1- Kalkulačka '!C81</f>
        <v>0</v>
      </c>
      <c r="G34" s="142">
        <f>'Krok 1- Kalkulačka '!E81</f>
        <v>0</v>
      </c>
      <c r="H34" s="142" t="str">
        <f>'Krok 1- Kalkulačka '!F81</f>
        <v xml:space="preserve">vyberte  </v>
      </c>
      <c r="I34" s="142">
        <f>'Krok 1- Kalkulačka '!G81</f>
        <v>0</v>
      </c>
      <c r="J34" s="142">
        <f>'Krok 1- Kalkulačka '!H81</f>
        <v>0</v>
      </c>
      <c r="K34" s="142">
        <f>'Krok 1- Kalkulačka '!I81</f>
        <v>0</v>
      </c>
      <c r="L34" s="142">
        <f>'Krok 1- Kalkulačka '!L81</f>
        <v>0</v>
      </c>
      <c r="M34" s="143">
        <f>'Krok 1- Kalkulačka '!CC81</f>
        <v>0</v>
      </c>
      <c r="N34" s="143">
        <f>'Krok 1- Kalkulačka '!CD81</f>
        <v>0</v>
      </c>
      <c r="O34" s="142" t="str">
        <f>'Krok 1- Kalkulačka '!M81</f>
        <v xml:space="preserve">vyberte  </v>
      </c>
    </row>
    <row r="35" spans="5:15" x14ac:dyDescent="0.2">
      <c r="E35" s="142">
        <f>'Krok 1- Kalkulačka '!B84</f>
        <v>26</v>
      </c>
      <c r="F35" s="142">
        <f>'Krok 1- Kalkulačka '!C84</f>
        <v>0</v>
      </c>
      <c r="G35" s="142">
        <f>'Krok 1- Kalkulačka '!E84</f>
        <v>0</v>
      </c>
      <c r="H35" s="142" t="str">
        <f>'Krok 1- Kalkulačka '!F84</f>
        <v xml:space="preserve">vyberte  </v>
      </c>
      <c r="I35" s="142">
        <f>'Krok 1- Kalkulačka '!G84</f>
        <v>0</v>
      </c>
      <c r="J35" s="142">
        <f>'Krok 1- Kalkulačka '!H84</f>
        <v>0</v>
      </c>
      <c r="K35" s="142">
        <f>'Krok 1- Kalkulačka '!I84</f>
        <v>0</v>
      </c>
      <c r="L35" s="142">
        <f>'Krok 1- Kalkulačka '!L84</f>
        <v>0</v>
      </c>
      <c r="M35" s="143">
        <f>'Krok 1- Kalkulačka '!CC84</f>
        <v>0</v>
      </c>
      <c r="N35" s="143">
        <f>'Krok 1- Kalkulačka '!CD84</f>
        <v>0</v>
      </c>
      <c r="O35" s="142" t="str">
        <f>'Krok 1- Kalkulačka '!M84</f>
        <v xml:space="preserve">vyberte  </v>
      </c>
    </row>
    <row r="36" spans="5:15" x14ac:dyDescent="0.2">
      <c r="E36" s="142">
        <f>'Krok 1- Kalkulačka '!B87</f>
        <v>27</v>
      </c>
      <c r="F36" s="142">
        <f>'Krok 1- Kalkulačka '!C87</f>
        <v>0</v>
      </c>
      <c r="G36" s="142">
        <f>'Krok 1- Kalkulačka '!E87</f>
        <v>0</v>
      </c>
      <c r="H36" s="142" t="str">
        <f>'Krok 1- Kalkulačka '!F87</f>
        <v xml:space="preserve">vyberte  </v>
      </c>
      <c r="I36" s="142">
        <f>'Krok 1- Kalkulačka '!G87</f>
        <v>0</v>
      </c>
      <c r="J36" s="142">
        <f>'Krok 1- Kalkulačka '!H87</f>
        <v>0</v>
      </c>
      <c r="K36" s="142">
        <f>'Krok 1- Kalkulačka '!I87</f>
        <v>0</v>
      </c>
      <c r="L36" s="142">
        <f>'Krok 1- Kalkulačka '!L87</f>
        <v>0</v>
      </c>
      <c r="M36" s="143">
        <f>'Krok 1- Kalkulačka '!CC87</f>
        <v>0</v>
      </c>
      <c r="N36" s="143">
        <f>'Krok 1- Kalkulačka '!CD87</f>
        <v>0</v>
      </c>
      <c r="O36" s="142" t="str">
        <f>'Krok 1- Kalkulačka '!M87</f>
        <v xml:space="preserve">vyberte  </v>
      </c>
    </row>
    <row r="37" spans="5:15" x14ac:dyDescent="0.2">
      <c r="E37" s="142">
        <f>'Krok 1- Kalkulačka '!B90</f>
        <v>28</v>
      </c>
      <c r="F37" s="142">
        <f>'Krok 1- Kalkulačka '!C90</f>
        <v>0</v>
      </c>
      <c r="G37" s="142">
        <f>'Krok 1- Kalkulačka '!E90</f>
        <v>0</v>
      </c>
      <c r="H37" s="142" t="str">
        <f>'Krok 1- Kalkulačka '!F90</f>
        <v xml:space="preserve">vyberte  </v>
      </c>
      <c r="I37" s="142">
        <f>'Krok 1- Kalkulačka '!G90</f>
        <v>0</v>
      </c>
      <c r="J37" s="142">
        <f>'Krok 1- Kalkulačka '!H90</f>
        <v>0</v>
      </c>
      <c r="K37" s="142">
        <f>'Krok 1- Kalkulačka '!I90</f>
        <v>0</v>
      </c>
      <c r="L37" s="142">
        <f>'Krok 1- Kalkulačka '!L90</f>
        <v>0</v>
      </c>
      <c r="M37" s="143">
        <f>'Krok 1- Kalkulačka '!CC90</f>
        <v>0</v>
      </c>
      <c r="N37" s="143">
        <f>'Krok 1- Kalkulačka '!CD90</f>
        <v>0</v>
      </c>
      <c r="O37" s="142" t="str">
        <f>'Krok 1- Kalkulačka '!M90</f>
        <v xml:space="preserve">vyberte  </v>
      </c>
    </row>
    <row r="38" spans="5:15" x14ac:dyDescent="0.2">
      <c r="E38" s="142">
        <f>'Krok 1- Kalkulačka '!B93</f>
        <v>29</v>
      </c>
      <c r="F38" s="142">
        <f>'Krok 1- Kalkulačka '!C93</f>
        <v>0</v>
      </c>
      <c r="G38" s="142">
        <f>'Krok 1- Kalkulačka '!E93</f>
        <v>0</v>
      </c>
      <c r="H38" s="142" t="str">
        <f>'Krok 1- Kalkulačka '!F93</f>
        <v xml:space="preserve">vyberte  </v>
      </c>
      <c r="I38" s="142">
        <f>'Krok 1- Kalkulačka '!G93</f>
        <v>0</v>
      </c>
      <c r="J38" s="142">
        <f>'Krok 1- Kalkulačka '!H93</f>
        <v>0</v>
      </c>
      <c r="K38" s="142">
        <f>'Krok 1- Kalkulačka '!I93</f>
        <v>0</v>
      </c>
      <c r="L38" s="142">
        <f>'Krok 1- Kalkulačka '!L93</f>
        <v>0</v>
      </c>
      <c r="M38" s="143">
        <f>'Krok 1- Kalkulačka '!CC93</f>
        <v>0</v>
      </c>
      <c r="N38" s="143">
        <f>'Krok 1- Kalkulačka '!CD93</f>
        <v>0</v>
      </c>
      <c r="O38" s="142" t="str">
        <f>'Krok 1- Kalkulačka '!M93</f>
        <v xml:space="preserve">vyberte  </v>
      </c>
    </row>
    <row r="39" spans="5:15" x14ac:dyDescent="0.2">
      <c r="E39" s="142">
        <f>'Krok 1- Kalkulačka '!B96</f>
        <v>30</v>
      </c>
      <c r="F39" s="142">
        <f>'Krok 1- Kalkulačka '!C96</f>
        <v>0</v>
      </c>
      <c r="G39" s="142">
        <f>'Krok 1- Kalkulačka '!E96</f>
        <v>0</v>
      </c>
      <c r="H39" s="142" t="str">
        <f>'Krok 1- Kalkulačka '!F96</f>
        <v xml:space="preserve">vyberte  </v>
      </c>
      <c r="I39" s="142">
        <f>'Krok 1- Kalkulačka '!G96</f>
        <v>0</v>
      </c>
      <c r="J39" s="142">
        <f>'Krok 1- Kalkulačka '!H96</f>
        <v>0</v>
      </c>
      <c r="K39" s="142">
        <f>'Krok 1- Kalkulačka '!I96</f>
        <v>0</v>
      </c>
      <c r="L39" s="142">
        <f>'Krok 1- Kalkulačka '!L96</f>
        <v>0</v>
      </c>
      <c r="M39" s="143">
        <f>'Krok 1- Kalkulačka '!CC96</f>
        <v>0</v>
      </c>
      <c r="N39" s="143">
        <f>'Krok 1- Kalkulačka '!CD96</f>
        <v>0</v>
      </c>
      <c r="O39" s="142" t="str">
        <f>'Krok 1- Kalkulačka '!M96</f>
        <v xml:space="preserve">vyberte  </v>
      </c>
    </row>
    <row r="40" spans="5:15" x14ac:dyDescent="0.2">
      <c r="E40" s="142">
        <f>'Krok 1- Kalkulačka '!B99</f>
        <v>31</v>
      </c>
      <c r="F40" s="142">
        <f>'Krok 1- Kalkulačka '!C99</f>
        <v>0</v>
      </c>
      <c r="G40" s="142">
        <f>'Krok 1- Kalkulačka '!E99</f>
        <v>0</v>
      </c>
      <c r="H40" s="142" t="str">
        <f>'Krok 1- Kalkulačka '!F99</f>
        <v xml:space="preserve">vyberte  </v>
      </c>
      <c r="I40" s="142">
        <f>'Krok 1- Kalkulačka '!G99</f>
        <v>0</v>
      </c>
      <c r="J40" s="142">
        <f>'Krok 1- Kalkulačka '!H99</f>
        <v>0</v>
      </c>
      <c r="K40" s="142">
        <f>'Krok 1- Kalkulačka '!I99</f>
        <v>0</v>
      </c>
      <c r="L40" s="142">
        <f>'Krok 1- Kalkulačka '!L99</f>
        <v>0</v>
      </c>
      <c r="M40" s="143">
        <f>'Krok 1- Kalkulačka '!CC99</f>
        <v>0</v>
      </c>
      <c r="N40" s="143">
        <f>'Krok 1- Kalkulačka '!CD99</f>
        <v>0</v>
      </c>
      <c r="O40" s="142" t="str">
        <f>'Krok 1- Kalkulačka '!M99</f>
        <v xml:space="preserve">vyberte  </v>
      </c>
    </row>
    <row r="41" spans="5:15" x14ac:dyDescent="0.2">
      <c r="E41" s="142">
        <f>'Krok 1- Kalkulačka '!B102</f>
        <v>32</v>
      </c>
      <c r="F41" s="142">
        <f>'Krok 1- Kalkulačka '!C102</f>
        <v>0</v>
      </c>
      <c r="G41" s="142">
        <f>'Krok 1- Kalkulačka '!E102</f>
        <v>0</v>
      </c>
      <c r="H41" s="142" t="str">
        <f>'Krok 1- Kalkulačka '!F102</f>
        <v xml:space="preserve">vyberte  </v>
      </c>
      <c r="I41" s="142">
        <f>'Krok 1- Kalkulačka '!G102</f>
        <v>0</v>
      </c>
      <c r="J41" s="142">
        <f>'Krok 1- Kalkulačka '!H102</f>
        <v>0</v>
      </c>
      <c r="K41" s="142">
        <f>'Krok 1- Kalkulačka '!I102</f>
        <v>0</v>
      </c>
      <c r="L41" s="142">
        <f>'Krok 1- Kalkulačka '!L102</f>
        <v>0</v>
      </c>
      <c r="M41" s="143">
        <f>'Krok 1- Kalkulačka '!CC102</f>
        <v>0</v>
      </c>
      <c r="N41" s="143">
        <f>'Krok 1- Kalkulačka '!CD102</f>
        <v>0</v>
      </c>
      <c r="O41" s="142" t="str">
        <f>'Krok 1- Kalkulačka '!M102</f>
        <v xml:space="preserve">vyberte  </v>
      </c>
    </row>
    <row r="42" spans="5:15" x14ac:dyDescent="0.2">
      <c r="E42" s="142">
        <f>'Krok 1- Kalkulačka '!B105</f>
        <v>33</v>
      </c>
      <c r="F42" s="142">
        <f>'Krok 1- Kalkulačka '!C105</f>
        <v>0</v>
      </c>
      <c r="G42" s="142">
        <f>'Krok 1- Kalkulačka '!E105</f>
        <v>0</v>
      </c>
      <c r="H42" s="142" t="str">
        <f>'Krok 1- Kalkulačka '!F105</f>
        <v xml:space="preserve">vyberte  </v>
      </c>
      <c r="I42" s="142">
        <f>'Krok 1- Kalkulačka '!G105</f>
        <v>0</v>
      </c>
      <c r="J42" s="142">
        <f>'Krok 1- Kalkulačka '!H105</f>
        <v>0</v>
      </c>
      <c r="K42" s="142">
        <f>'Krok 1- Kalkulačka '!I105</f>
        <v>0</v>
      </c>
      <c r="L42" s="142">
        <f>'Krok 1- Kalkulačka '!L105</f>
        <v>0</v>
      </c>
      <c r="M42" s="143">
        <f>'Krok 1- Kalkulačka '!CC105</f>
        <v>0</v>
      </c>
      <c r="N42" s="143">
        <f>'Krok 1- Kalkulačka '!CD105</f>
        <v>0</v>
      </c>
      <c r="O42" s="142" t="str">
        <f>'Krok 1- Kalkulačka '!M105</f>
        <v xml:space="preserve">vyberte  </v>
      </c>
    </row>
    <row r="43" spans="5:15" x14ac:dyDescent="0.2">
      <c r="E43" s="142">
        <f>'Krok 1- Kalkulačka '!B108</f>
        <v>34</v>
      </c>
      <c r="F43" s="142">
        <f>'Krok 1- Kalkulačka '!C108</f>
        <v>0</v>
      </c>
      <c r="G43" s="142">
        <f>'Krok 1- Kalkulačka '!E108</f>
        <v>0</v>
      </c>
      <c r="H43" s="142" t="str">
        <f>'Krok 1- Kalkulačka '!F108</f>
        <v xml:space="preserve">vyberte  </v>
      </c>
      <c r="I43" s="142">
        <f>'Krok 1- Kalkulačka '!G108</f>
        <v>0</v>
      </c>
      <c r="J43" s="142">
        <f>'Krok 1- Kalkulačka '!H108</f>
        <v>0</v>
      </c>
      <c r="K43" s="142">
        <f>'Krok 1- Kalkulačka '!I108</f>
        <v>0</v>
      </c>
      <c r="L43" s="142">
        <f>'Krok 1- Kalkulačka '!L108</f>
        <v>0</v>
      </c>
      <c r="M43" s="143">
        <f>'Krok 1- Kalkulačka '!CC108</f>
        <v>0</v>
      </c>
      <c r="N43" s="143">
        <f>'Krok 1- Kalkulačka '!CD108</f>
        <v>0</v>
      </c>
      <c r="O43" s="142" t="str">
        <f>'Krok 1- Kalkulačka '!M108</f>
        <v xml:space="preserve">vyberte  </v>
      </c>
    </row>
    <row r="44" spans="5:15" x14ac:dyDescent="0.2">
      <c r="E44" s="142">
        <f>'Krok 1- Kalkulačka '!B111</f>
        <v>35</v>
      </c>
      <c r="F44" s="142">
        <f>'Krok 1- Kalkulačka '!C111</f>
        <v>0</v>
      </c>
      <c r="G44" s="142">
        <f>'Krok 1- Kalkulačka '!E111</f>
        <v>0</v>
      </c>
      <c r="H44" s="142" t="str">
        <f>'Krok 1- Kalkulačka '!F111</f>
        <v xml:space="preserve">vyberte  </v>
      </c>
      <c r="I44" s="142">
        <f>'Krok 1- Kalkulačka '!G111</f>
        <v>0</v>
      </c>
      <c r="J44" s="142">
        <f>'Krok 1- Kalkulačka '!H111</f>
        <v>0</v>
      </c>
      <c r="K44" s="142">
        <f>'Krok 1- Kalkulačka '!I111</f>
        <v>0</v>
      </c>
      <c r="L44" s="142">
        <f>'Krok 1- Kalkulačka '!L111</f>
        <v>0</v>
      </c>
      <c r="M44" s="143">
        <f>'Krok 1- Kalkulačka '!CC111</f>
        <v>0</v>
      </c>
      <c r="N44" s="143">
        <f>'Krok 1- Kalkulačka '!CD111</f>
        <v>0</v>
      </c>
      <c r="O44" s="142" t="str">
        <f>'Krok 1- Kalkulačka '!M111</f>
        <v xml:space="preserve">vyberte  </v>
      </c>
    </row>
    <row r="45" spans="5:15" x14ac:dyDescent="0.2">
      <c r="E45" s="142">
        <f>'Krok 1- Kalkulačka '!B114</f>
        <v>36</v>
      </c>
      <c r="F45" s="142">
        <f>'Krok 1- Kalkulačka '!C114</f>
        <v>0</v>
      </c>
      <c r="G45" s="142">
        <f>'Krok 1- Kalkulačka '!E114</f>
        <v>0</v>
      </c>
      <c r="H45" s="142" t="str">
        <f>'Krok 1- Kalkulačka '!F114</f>
        <v xml:space="preserve">vyberte  </v>
      </c>
      <c r="I45" s="142">
        <f>'Krok 1- Kalkulačka '!G114</f>
        <v>0</v>
      </c>
      <c r="J45" s="142">
        <f>'Krok 1- Kalkulačka '!H114</f>
        <v>0</v>
      </c>
      <c r="K45" s="142">
        <f>'Krok 1- Kalkulačka '!I114</f>
        <v>0</v>
      </c>
      <c r="L45" s="142">
        <f>'Krok 1- Kalkulačka '!L114</f>
        <v>0</v>
      </c>
      <c r="M45" s="143">
        <f>'Krok 1- Kalkulačka '!CC114</f>
        <v>0</v>
      </c>
      <c r="N45" s="143">
        <f>'Krok 1- Kalkulačka '!CD114</f>
        <v>0</v>
      </c>
      <c r="O45" s="142" t="str">
        <f>'Krok 1- Kalkulačka '!M114</f>
        <v xml:space="preserve">vyberte  </v>
      </c>
    </row>
    <row r="46" spans="5:15" x14ac:dyDescent="0.2">
      <c r="E46" s="142">
        <f>'Krok 1- Kalkulačka '!B117</f>
        <v>37</v>
      </c>
      <c r="F46" s="142">
        <f>'Krok 1- Kalkulačka '!C117</f>
        <v>0</v>
      </c>
      <c r="G46" s="142">
        <f>'Krok 1- Kalkulačka '!E117</f>
        <v>0</v>
      </c>
      <c r="H46" s="142" t="str">
        <f>'Krok 1- Kalkulačka '!F117</f>
        <v xml:space="preserve">vyberte  </v>
      </c>
      <c r="I46" s="142">
        <f>'Krok 1- Kalkulačka '!G117</f>
        <v>0</v>
      </c>
      <c r="J46" s="142">
        <f>'Krok 1- Kalkulačka '!H117</f>
        <v>0</v>
      </c>
      <c r="K46" s="142">
        <f>'Krok 1- Kalkulačka '!I117</f>
        <v>0</v>
      </c>
      <c r="L46" s="142">
        <f>'Krok 1- Kalkulačka '!L117</f>
        <v>0</v>
      </c>
      <c r="M46" s="143">
        <f>'Krok 1- Kalkulačka '!CC117</f>
        <v>0</v>
      </c>
      <c r="N46" s="143">
        <f>'Krok 1- Kalkulačka '!CD117</f>
        <v>0</v>
      </c>
      <c r="O46" s="142" t="str">
        <f>'Krok 1- Kalkulačka '!M117</f>
        <v xml:space="preserve">vyberte  </v>
      </c>
    </row>
    <row r="47" spans="5:15" x14ac:dyDescent="0.2">
      <c r="E47" s="142">
        <f>'Krok 1- Kalkulačka '!B120</f>
        <v>38</v>
      </c>
      <c r="F47" s="142">
        <f>'Krok 1- Kalkulačka '!C120</f>
        <v>0</v>
      </c>
      <c r="G47" s="142">
        <f>'Krok 1- Kalkulačka '!E120</f>
        <v>0</v>
      </c>
      <c r="H47" s="142" t="str">
        <f>'Krok 1- Kalkulačka '!F120</f>
        <v xml:space="preserve">vyberte  </v>
      </c>
      <c r="I47" s="142">
        <f>'Krok 1- Kalkulačka '!G120</f>
        <v>0</v>
      </c>
      <c r="J47" s="142">
        <f>'Krok 1- Kalkulačka '!H120</f>
        <v>0</v>
      </c>
      <c r="K47" s="142">
        <f>'Krok 1- Kalkulačka '!I120</f>
        <v>0</v>
      </c>
      <c r="L47" s="142">
        <f>'Krok 1- Kalkulačka '!L120</f>
        <v>0</v>
      </c>
      <c r="M47" s="143">
        <f>'Krok 1- Kalkulačka '!CC120</f>
        <v>0</v>
      </c>
      <c r="N47" s="143">
        <f>'Krok 1- Kalkulačka '!CD120</f>
        <v>0</v>
      </c>
      <c r="O47" s="142" t="str">
        <f>'Krok 1- Kalkulačka '!M120</f>
        <v xml:space="preserve">vyberte  </v>
      </c>
    </row>
    <row r="48" spans="5:15" x14ac:dyDescent="0.2">
      <c r="E48" s="142">
        <f>'Krok 1- Kalkulačka '!B123</f>
        <v>39</v>
      </c>
      <c r="F48" s="142">
        <f>'Krok 1- Kalkulačka '!C123</f>
        <v>0</v>
      </c>
      <c r="G48" s="142">
        <f>'Krok 1- Kalkulačka '!E123</f>
        <v>0</v>
      </c>
      <c r="H48" s="142" t="str">
        <f>'Krok 1- Kalkulačka '!F123</f>
        <v xml:space="preserve">vyberte  </v>
      </c>
      <c r="I48" s="142">
        <f>'Krok 1- Kalkulačka '!G123</f>
        <v>0</v>
      </c>
      <c r="J48" s="142">
        <f>'Krok 1- Kalkulačka '!H123</f>
        <v>0</v>
      </c>
      <c r="K48" s="142">
        <f>'Krok 1- Kalkulačka '!I123</f>
        <v>0</v>
      </c>
      <c r="L48" s="142">
        <f>'Krok 1- Kalkulačka '!L123</f>
        <v>0</v>
      </c>
      <c r="M48" s="143">
        <f>'Krok 1- Kalkulačka '!CC123</f>
        <v>0</v>
      </c>
      <c r="N48" s="143">
        <f>'Krok 1- Kalkulačka '!CD123</f>
        <v>0</v>
      </c>
      <c r="O48" s="142" t="str">
        <f>'Krok 1- Kalkulačka '!M123</f>
        <v xml:space="preserve">vyberte  </v>
      </c>
    </row>
    <row r="49" spans="5:15" x14ac:dyDescent="0.2">
      <c r="E49" s="142">
        <f>'Krok 1- Kalkulačka '!B126</f>
        <v>40</v>
      </c>
      <c r="F49" s="142">
        <f>'Krok 1- Kalkulačka '!C126</f>
        <v>0</v>
      </c>
      <c r="G49" s="142">
        <f>'Krok 1- Kalkulačka '!E126</f>
        <v>0</v>
      </c>
      <c r="H49" s="142" t="str">
        <f>'Krok 1- Kalkulačka '!F126</f>
        <v xml:space="preserve">vyberte  </v>
      </c>
      <c r="I49" s="142">
        <f>'Krok 1- Kalkulačka '!G126</f>
        <v>0</v>
      </c>
      <c r="J49" s="142">
        <f>'Krok 1- Kalkulačka '!H126</f>
        <v>0</v>
      </c>
      <c r="K49" s="142">
        <f>'Krok 1- Kalkulačka '!I126</f>
        <v>0</v>
      </c>
      <c r="L49" s="142">
        <f>'Krok 1- Kalkulačka '!L126</f>
        <v>0</v>
      </c>
      <c r="M49" s="143">
        <f>'Krok 1- Kalkulačka '!CC126</f>
        <v>0</v>
      </c>
      <c r="N49" s="143">
        <f>'Krok 1- Kalkulačka '!CD126</f>
        <v>0</v>
      </c>
      <c r="O49" s="142" t="str">
        <f>'Krok 1- Kalkulačka '!M126</f>
        <v xml:space="preserve">vyberte  </v>
      </c>
    </row>
    <row r="50" spans="5:15" x14ac:dyDescent="0.2">
      <c r="E50" s="142">
        <f>'Krok 1- Kalkulačka '!B129</f>
        <v>41</v>
      </c>
      <c r="F50" s="142">
        <f>'Krok 1- Kalkulačka '!C129</f>
        <v>0</v>
      </c>
      <c r="G50" s="142">
        <f>'Krok 1- Kalkulačka '!E129</f>
        <v>0</v>
      </c>
      <c r="H50" s="142" t="str">
        <f>'Krok 1- Kalkulačka '!F129</f>
        <v xml:space="preserve">vyberte  </v>
      </c>
      <c r="I50" s="142">
        <f>'Krok 1- Kalkulačka '!G129</f>
        <v>0</v>
      </c>
      <c r="J50" s="142">
        <f>'Krok 1- Kalkulačka '!H129</f>
        <v>0</v>
      </c>
      <c r="K50" s="142">
        <f>'Krok 1- Kalkulačka '!I129</f>
        <v>0</v>
      </c>
      <c r="L50" s="142">
        <f>'Krok 1- Kalkulačka '!L129</f>
        <v>0</v>
      </c>
      <c r="M50" s="143">
        <f>'Krok 1- Kalkulačka '!CC129</f>
        <v>0</v>
      </c>
      <c r="N50" s="143">
        <f>'Krok 1- Kalkulačka '!CD129</f>
        <v>0</v>
      </c>
      <c r="O50" s="142" t="str">
        <f>'Krok 1- Kalkulačka '!M129</f>
        <v xml:space="preserve">vyberte  </v>
      </c>
    </row>
    <row r="51" spans="5:15" x14ac:dyDescent="0.2">
      <c r="E51" s="142">
        <f>'Krok 1- Kalkulačka '!B132</f>
        <v>42</v>
      </c>
      <c r="F51" s="142">
        <f>'Krok 1- Kalkulačka '!C132</f>
        <v>0</v>
      </c>
      <c r="G51" s="142">
        <f>'Krok 1- Kalkulačka '!E132</f>
        <v>0</v>
      </c>
      <c r="H51" s="142" t="str">
        <f>'Krok 1- Kalkulačka '!F132</f>
        <v xml:space="preserve">vyberte  </v>
      </c>
      <c r="I51" s="142">
        <f>'Krok 1- Kalkulačka '!G132</f>
        <v>0</v>
      </c>
      <c r="J51" s="142">
        <f>'Krok 1- Kalkulačka '!H132</f>
        <v>0</v>
      </c>
      <c r="K51" s="142">
        <f>'Krok 1- Kalkulačka '!I132</f>
        <v>0</v>
      </c>
      <c r="L51" s="142">
        <f>'Krok 1- Kalkulačka '!L132</f>
        <v>0</v>
      </c>
      <c r="M51" s="143">
        <f>'Krok 1- Kalkulačka '!CC132</f>
        <v>0</v>
      </c>
      <c r="N51" s="143">
        <f>'Krok 1- Kalkulačka '!CD132</f>
        <v>0</v>
      </c>
      <c r="O51" s="142" t="str">
        <f>'Krok 1- Kalkulačka '!M132</f>
        <v xml:space="preserve">vyberte  </v>
      </c>
    </row>
    <row r="52" spans="5:15" x14ac:dyDescent="0.2">
      <c r="E52" s="142">
        <f>'Krok 1- Kalkulačka '!B135</f>
        <v>43</v>
      </c>
      <c r="F52" s="142">
        <f>'Krok 1- Kalkulačka '!C135</f>
        <v>0</v>
      </c>
      <c r="G52" s="142">
        <f>'Krok 1- Kalkulačka '!E135</f>
        <v>0</v>
      </c>
      <c r="H52" s="142" t="str">
        <f>'Krok 1- Kalkulačka '!F135</f>
        <v xml:space="preserve">vyberte  </v>
      </c>
      <c r="I52" s="142">
        <f>'Krok 1- Kalkulačka '!G135</f>
        <v>0</v>
      </c>
      <c r="J52" s="142">
        <f>'Krok 1- Kalkulačka '!H135</f>
        <v>0</v>
      </c>
      <c r="K52" s="142">
        <f>'Krok 1- Kalkulačka '!I135</f>
        <v>0</v>
      </c>
      <c r="L52" s="142">
        <f>'Krok 1- Kalkulačka '!L135</f>
        <v>0</v>
      </c>
      <c r="M52" s="143">
        <f>'Krok 1- Kalkulačka '!CC135</f>
        <v>0</v>
      </c>
      <c r="N52" s="143">
        <f>'Krok 1- Kalkulačka '!CD135</f>
        <v>0</v>
      </c>
      <c r="O52" s="142" t="str">
        <f>'Krok 1- Kalkulačka '!M135</f>
        <v xml:space="preserve">vyberte  </v>
      </c>
    </row>
    <row r="53" spans="5:15" x14ac:dyDescent="0.2">
      <c r="E53" s="142">
        <f>'Krok 1- Kalkulačka '!B138</f>
        <v>44</v>
      </c>
      <c r="F53" s="142">
        <f>'Krok 1- Kalkulačka '!C138</f>
        <v>0</v>
      </c>
      <c r="G53" s="142">
        <f>'Krok 1- Kalkulačka '!E138</f>
        <v>0</v>
      </c>
      <c r="H53" s="142" t="str">
        <f>'Krok 1- Kalkulačka '!F138</f>
        <v xml:space="preserve">vyberte  </v>
      </c>
      <c r="I53" s="142">
        <f>'Krok 1- Kalkulačka '!G138</f>
        <v>0</v>
      </c>
      <c r="J53" s="142">
        <f>'Krok 1- Kalkulačka '!H138</f>
        <v>0</v>
      </c>
      <c r="K53" s="142">
        <f>'Krok 1- Kalkulačka '!I138</f>
        <v>0</v>
      </c>
      <c r="L53" s="142">
        <f>'Krok 1- Kalkulačka '!L138</f>
        <v>0</v>
      </c>
      <c r="M53" s="143">
        <f>'Krok 1- Kalkulačka '!CC138</f>
        <v>0</v>
      </c>
      <c r="N53" s="143">
        <f>'Krok 1- Kalkulačka '!CD138</f>
        <v>0</v>
      </c>
      <c r="O53" s="142" t="str">
        <f>'Krok 1- Kalkulačka '!M138</f>
        <v xml:space="preserve">vyberte  </v>
      </c>
    </row>
    <row r="54" spans="5:15" x14ac:dyDescent="0.2">
      <c r="E54" s="142">
        <f>'Krok 1- Kalkulačka '!B141</f>
        <v>45</v>
      </c>
      <c r="F54" s="142">
        <f>'Krok 1- Kalkulačka '!C141</f>
        <v>0</v>
      </c>
      <c r="G54" s="142">
        <f>'Krok 1- Kalkulačka '!E141</f>
        <v>0</v>
      </c>
      <c r="H54" s="142" t="str">
        <f>'Krok 1- Kalkulačka '!F141</f>
        <v xml:space="preserve">vyberte  </v>
      </c>
      <c r="I54" s="142">
        <f>'Krok 1- Kalkulačka '!G141</f>
        <v>0</v>
      </c>
      <c r="J54" s="142">
        <f>'Krok 1- Kalkulačka '!H141</f>
        <v>0</v>
      </c>
      <c r="K54" s="142">
        <f>'Krok 1- Kalkulačka '!I141</f>
        <v>0</v>
      </c>
      <c r="L54" s="142">
        <f>'Krok 1- Kalkulačka '!L141</f>
        <v>0</v>
      </c>
      <c r="M54" s="143">
        <f>'Krok 1- Kalkulačka '!CC141</f>
        <v>0</v>
      </c>
      <c r="N54" s="143">
        <f>'Krok 1- Kalkulačka '!CD141</f>
        <v>0</v>
      </c>
      <c r="O54" s="142" t="str">
        <f>'Krok 1- Kalkulačka '!M141</f>
        <v xml:space="preserve">vyberte  </v>
      </c>
    </row>
    <row r="55" spans="5:15" x14ac:dyDescent="0.2">
      <c r="E55" s="142">
        <f>'Krok 1- Kalkulačka '!B144</f>
        <v>46</v>
      </c>
      <c r="F55" s="142">
        <f>'Krok 1- Kalkulačka '!C144</f>
        <v>0</v>
      </c>
      <c r="G55" s="142">
        <f>'Krok 1- Kalkulačka '!E144</f>
        <v>0</v>
      </c>
      <c r="H55" s="142" t="str">
        <f>'Krok 1- Kalkulačka '!F144</f>
        <v xml:space="preserve">vyberte  </v>
      </c>
      <c r="I55" s="142">
        <f>'Krok 1- Kalkulačka '!G144</f>
        <v>0</v>
      </c>
      <c r="J55" s="142">
        <f>'Krok 1- Kalkulačka '!H144</f>
        <v>0</v>
      </c>
      <c r="K55" s="142">
        <f>'Krok 1- Kalkulačka '!I144</f>
        <v>0</v>
      </c>
      <c r="L55" s="142">
        <f>'Krok 1- Kalkulačka '!L144</f>
        <v>0</v>
      </c>
      <c r="M55" s="143">
        <f>'Krok 1- Kalkulačka '!CC144</f>
        <v>0</v>
      </c>
      <c r="N55" s="143">
        <f>'Krok 1- Kalkulačka '!CD144</f>
        <v>0</v>
      </c>
      <c r="O55" s="142" t="str">
        <f>'Krok 1- Kalkulačka '!M144</f>
        <v xml:space="preserve">vyberte  </v>
      </c>
    </row>
    <row r="56" spans="5:15" x14ac:dyDescent="0.2">
      <c r="E56" s="142">
        <f>'Krok 1- Kalkulačka '!B147</f>
        <v>47</v>
      </c>
      <c r="F56" s="142">
        <f>'Krok 1- Kalkulačka '!C147</f>
        <v>0</v>
      </c>
      <c r="G56" s="142">
        <f>'Krok 1- Kalkulačka '!E147</f>
        <v>0</v>
      </c>
      <c r="H56" s="142" t="str">
        <f>'Krok 1- Kalkulačka '!F147</f>
        <v xml:space="preserve">vyberte  </v>
      </c>
      <c r="I56" s="142">
        <f>'Krok 1- Kalkulačka '!G147</f>
        <v>0</v>
      </c>
      <c r="J56" s="142">
        <f>'Krok 1- Kalkulačka '!H147</f>
        <v>0</v>
      </c>
      <c r="K56" s="142">
        <f>'Krok 1- Kalkulačka '!I147</f>
        <v>0</v>
      </c>
      <c r="L56" s="142">
        <f>'Krok 1- Kalkulačka '!L147</f>
        <v>0</v>
      </c>
      <c r="M56" s="143">
        <f>'Krok 1- Kalkulačka '!CC147</f>
        <v>0</v>
      </c>
      <c r="N56" s="143">
        <f>'Krok 1- Kalkulačka '!CD147</f>
        <v>0</v>
      </c>
      <c r="O56" s="142" t="str">
        <f>'Krok 1- Kalkulačka '!M147</f>
        <v xml:space="preserve">vyberte  </v>
      </c>
    </row>
    <row r="57" spans="5:15" x14ac:dyDescent="0.2">
      <c r="E57" s="142">
        <f>'Krok 1- Kalkulačka '!B150</f>
        <v>48</v>
      </c>
      <c r="F57" s="142">
        <f>'Krok 1- Kalkulačka '!C150</f>
        <v>0</v>
      </c>
      <c r="G57" s="142">
        <f>'Krok 1- Kalkulačka '!E150</f>
        <v>0</v>
      </c>
      <c r="H57" s="142" t="str">
        <f>'Krok 1- Kalkulačka '!F150</f>
        <v xml:space="preserve">vyberte  </v>
      </c>
      <c r="I57" s="142">
        <f>'Krok 1- Kalkulačka '!G150</f>
        <v>0</v>
      </c>
      <c r="J57" s="142">
        <f>'Krok 1- Kalkulačka '!H150</f>
        <v>0</v>
      </c>
      <c r="K57" s="142">
        <f>'Krok 1- Kalkulačka '!I150</f>
        <v>0</v>
      </c>
      <c r="L57" s="142">
        <f>'Krok 1- Kalkulačka '!L150</f>
        <v>0</v>
      </c>
      <c r="M57" s="143">
        <f>'Krok 1- Kalkulačka '!CC150</f>
        <v>0</v>
      </c>
      <c r="N57" s="143">
        <f>'Krok 1- Kalkulačka '!CD150</f>
        <v>0</v>
      </c>
      <c r="O57" s="142" t="str">
        <f>'Krok 1- Kalkulačka '!M150</f>
        <v xml:space="preserve">vyberte  </v>
      </c>
    </row>
    <row r="58" spans="5:15" x14ac:dyDescent="0.2">
      <c r="E58" s="142">
        <f>'Krok 1- Kalkulačka '!B153</f>
        <v>49</v>
      </c>
      <c r="F58" s="142">
        <f>'Krok 1- Kalkulačka '!C153</f>
        <v>0</v>
      </c>
      <c r="G58" s="142">
        <f>'Krok 1- Kalkulačka '!E153</f>
        <v>0</v>
      </c>
      <c r="H58" s="142" t="str">
        <f>'Krok 1- Kalkulačka '!F153</f>
        <v xml:space="preserve">vyberte  </v>
      </c>
      <c r="I58" s="142">
        <f>'Krok 1- Kalkulačka '!G153</f>
        <v>0</v>
      </c>
      <c r="J58" s="142">
        <f>'Krok 1- Kalkulačka '!H153</f>
        <v>0</v>
      </c>
      <c r="K58" s="142">
        <f>'Krok 1- Kalkulačka '!I153</f>
        <v>0</v>
      </c>
      <c r="L58" s="142">
        <f>'Krok 1- Kalkulačka '!L153</f>
        <v>0</v>
      </c>
      <c r="M58" s="143">
        <f>'Krok 1- Kalkulačka '!CC153</f>
        <v>0</v>
      </c>
      <c r="N58" s="143">
        <f>'Krok 1- Kalkulačka '!CD153</f>
        <v>0</v>
      </c>
      <c r="O58" s="142" t="str">
        <f>'Krok 1- Kalkulačka '!M153</f>
        <v xml:space="preserve">vyberte  </v>
      </c>
    </row>
    <row r="59" spans="5:15" x14ac:dyDescent="0.2">
      <c r="E59" s="142">
        <f>'Krok 1- Kalkulačka '!B156</f>
        <v>50</v>
      </c>
      <c r="F59" s="142">
        <f>'Krok 1- Kalkulačka '!C156</f>
        <v>0</v>
      </c>
      <c r="G59" s="142">
        <f>'Krok 1- Kalkulačka '!E156</f>
        <v>0</v>
      </c>
      <c r="H59" s="142" t="str">
        <f>'Krok 1- Kalkulačka '!F156</f>
        <v xml:space="preserve">vyberte  </v>
      </c>
      <c r="I59" s="142">
        <f>'Krok 1- Kalkulačka '!G156</f>
        <v>0</v>
      </c>
      <c r="J59" s="142">
        <f>'Krok 1- Kalkulačka '!H156</f>
        <v>0</v>
      </c>
      <c r="K59" s="142">
        <f>'Krok 1- Kalkulačka '!I156</f>
        <v>0</v>
      </c>
      <c r="L59" s="142">
        <f>'Krok 1- Kalkulačka '!L156</f>
        <v>0</v>
      </c>
      <c r="M59" s="143">
        <f>'Krok 1- Kalkulačka '!CC156</f>
        <v>0</v>
      </c>
      <c r="N59" s="143">
        <f>'Krok 1- Kalkulačka '!CD156</f>
        <v>0</v>
      </c>
      <c r="O59" s="142" t="str">
        <f>'Krok 1- Kalkulačka '!M156</f>
        <v xml:space="preserve">vyberte  </v>
      </c>
    </row>
    <row r="60" spans="5:15" x14ac:dyDescent="0.2">
      <c r="E60" s="81"/>
    </row>
    <row r="61" spans="5:15" x14ac:dyDescent="0.2">
      <c r="E61" s="81"/>
    </row>
    <row r="62" spans="5:15" x14ac:dyDescent="0.2">
      <c r="E62" s="81"/>
    </row>
    <row r="63" spans="5:15" x14ac:dyDescent="0.2">
      <c r="E63" s="81"/>
    </row>
    <row r="64" spans="5:15" x14ac:dyDescent="0.2">
      <c r="E64" s="81"/>
    </row>
    <row r="65" spans="5:5" x14ac:dyDescent="0.2">
      <c r="E65" s="81"/>
    </row>
    <row r="66" spans="5:5" x14ac:dyDescent="0.2">
      <c r="E66" s="81"/>
    </row>
    <row r="67" spans="5:5" x14ac:dyDescent="0.2">
      <c r="E67" s="81"/>
    </row>
    <row r="68" spans="5:5" x14ac:dyDescent="0.2">
      <c r="E68" s="81"/>
    </row>
    <row r="69" spans="5:5" x14ac:dyDescent="0.2">
      <c r="E69" s="81"/>
    </row>
    <row r="70" spans="5:5" x14ac:dyDescent="0.2">
      <c r="E70" s="81"/>
    </row>
    <row r="71" spans="5:5" x14ac:dyDescent="0.2">
      <c r="E71" s="81"/>
    </row>
    <row r="72" spans="5:5" x14ac:dyDescent="0.2">
      <c r="E72" s="81"/>
    </row>
    <row r="73" spans="5:5" x14ac:dyDescent="0.2">
      <c r="E73" s="81"/>
    </row>
    <row r="74" spans="5:5" x14ac:dyDescent="0.2">
      <c r="E74" s="81"/>
    </row>
    <row r="75" spans="5:5" x14ac:dyDescent="0.2">
      <c r="E75" s="81"/>
    </row>
    <row r="76" spans="5:5" x14ac:dyDescent="0.2">
      <c r="E76" s="81"/>
    </row>
    <row r="77" spans="5:5" x14ac:dyDescent="0.2">
      <c r="E77" s="81"/>
    </row>
    <row r="78" spans="5:5" x14ac:dyDescent="0.2">
      <c r="E78" s="81"/>
    </row>
    <row r="79" spans="5:5" x14ac:dyDescent="0.2">
      <c r="E79" s="81"/>
    </row>
    <row r="80" spans="5:5" x14ac:dyDescent="0.2">
      <c r="E80" s="81"/>
    </row>
    <row r="81" spans="5:5" x14ac:dyDescent="0.2">
      <c r="E81" s="81"/>
    </row>
    <row r="82" spans="5:5" x14ac:dyDescent="0.2">
      <c r="E82" s="81"/>
    </row>
    <row r="83" spans="5:5" x14ac:dyDescent="0.2">
      <c r="E83" s="81"/>
    </row>
    <row r="84" spans="5:5" x14ac:dyDescent="0.2">
      <c r="E84" s="81"/>
    </row>
    <row r="85" spans="5:5" x14ac:dyDescent="0.2">
      <c r="E85" s="81"/>
    </row>
    <row r="86" spans="5:5" x14ac:dyDescent="0.2">
      <c r="E86" s="81"/>
    </row>
  </sheetData>
  <mergeCells count="15">
    <mergeCell ref="A14:C14"/>
    <mergeCell ref="O4:O9"/>
    <mergeCell ref="E3:N3"/>
    <mergeCell ref="A1:K1"/>
    <mergeCell ref="A3:C3"/>
    <mergeCell ref="J4:J9"/>
    <mergeCell ref="K4:K9"/>
    <mergeCell ref="L4:L9"/>
    <mergeCell ref="M4:M9"/>
    <mergeCell ref="N4:N9"/>
    <mergeCell ref="E4:E9"/>
    <mergeCell ref="F4:F9"/>
    <mergeCell ref="G4:G9"/>
    <mergeCell ref="H4:H9"/>
    <mergeCell ref="I4:I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7</vt:i4>
      </vt:variant>
    </vt:vector>
  </HeadingPairs>
  <TitlesOfParts>
    <vt:vector size="7" baseType="lpstr">
      <vt:lpstr>Malá kalkulačka</vt:lpstr>
      <vt:lpstr>Krok 1- Kalkulačka </vt:lpstr>
      <vt:lpstr>Krok 2- Tabuľky na skopírovanie</vt:lpstr>
      <vt:lpstr>Vysvetlivky ku kroku 1</vt:lpstr>
      <vt:lpstr>Dotknuté subjekty</vt:lpstr>
      <vt:lpstr>vstupy</vt:lpstr>
      <vt:lpstr>Krok 2- Tabuľky na skopírov_1</vt:lpstr>
    </vt:vector>
  </TitlesOfParts>
  <Company>Deloitte Central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kalkulačka ZoEG novela 2022</dc:title>
  <dc:creator>MIRRI SR</dc:creator>
  <cp:lastModifiedBy>MIRRI SR</cp:lastModifiedBy>
  <cp:lastPrinted>2020-07-31T11:00:31Z</cp:lastPrinted>
  <dcterms:created xsi:type="dcterms:W3CDTF">2014-07-30T13:24:38Z</dcterms:created>
  <dcterms:modified xsi:type="dcterms:W3CDTF">2022-04-29T09:12:59Z</dcterms:modified>
</cp:coreProperties>
</file>