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45" windowWidth="19260" windowHeight="4050"/>
  </bookViews>
  <sheets>
    <sheet name="do_knihy_SFM" sheetId="25" r:id="rId1"/>
  </sheets>
  <calcPr calcId="145621"/>
</workbook>
</file>

<file path=xl/calcChain.xml><?xml version="1.0" encoding="utf-8"?>
<calcChain xmlns="http://schemas.openxmlformats.org/spreadsheetml/2006/main">
  <c r="E19" i="25" l="1"/>
  <c r="O27" i="25" l="1"/>
  <c r="M27" i="25"/>
  <c r="K27" i="25"/>
  <c r="I27" i="25"/>
  <c r="O25" i="25"/>
  <c r="M25" i="25"/>
  <c r="K25" i="25"/>
  <c r="I25" i="25"/>
  <c r="O23" i="25"/>
  <c r="M23" i="25"/>
  <c r="K23" i="25"/>
  <c r="I23" i="25"/>
  <c r="O21" i="25"/>
  <c r="M21" i="25"/>
  <c r="K21" i="25"/>
  <c r="I21" i="25"/>
  <c r="O19" i="25"/>
  <c r="M19" i="25"/>
  <c r="K19" i="25"/>
  <c r="I19" i="25"/>
  <c r="O17" i="25"/>
  <c r="M17" i="25"/>
  <c r="K17" i="25"/>
  <c r="I17" i="25"/>
  <c r="O16" i="25"/>
  <c r="M16" i="25"/>
  <c r="K16" i="25"/>
  <c r="I16" i="25"/>
  <c r="O33" i="25"/>
  <c r="M33" i="25"/>
  <c r="K33" i="25"/>
  <c r="I33" i="25"/>
  <c r="O32" i="25"/>
  <c r="M32" i="25"/>
  <c r="K32" i="25"/>
  <c r="I32" i="25"/>
  <c r="O31" i="25"/>
  <c r="M31" i="25"/>
  <c r="K31" i="25"/>
  <c r="I31" i="25"/>
  <c r="O30" i="25"/>
  <c r="M30" i="25"/>
  <c r="K30" i="25"/>
  <c r="I30" i="25"/>
  <c r="O29" i="25"/>
  <c r="M29" i="25"/>
  <c r="K29" i="25"/>
  <c r="I29" i="25"/>
  <c r="O28" i="25"/>
  <c r="M28" i="25"/>
  <c r="K28" i="25"/>
  <c r="I28" i="25"/>
  <c r="G28" i="25"/>
  <c r="E28" i="25"/>
  <c r="O42" i="25"/>
  <c r="M42" i="25"/>
  <c r="K42" i="25"/>
  <c r="I42" i="25"/>
  <c r="G42" i="25"/>
  <c r="E42" i="25"/>
  <c r="O41" i="25"/>
  <c r="M41" i="25"/>
  <c r="K41" i="25"/>
  <c r="I41" i="25"/>
  <c r="G41" i="25"/>
  <c r="E41" i="25"/>
  <c r="O34" i="25"/>
  <c r="M34" i="25"/>
  <c r="K34" i="25"/>
  <c r="I34" i="25"/>
  <c r="G34" i="25"/>
  <c r="E34" i="25"/>
  <c r="O40" i="25"/>
  <c r="M40" i="25"/>
  <c r="K40" i="25"/>
  <c r="I40" i="25"/>
  <c r="G40" i="25"/>
  <c r="E40" i="25"/>
  <c r="O39" i="25"/>
  <c r="M39" i="25"/>
  <c r="K39" i="25"/>
  <c r="I39" i="25"/>
  <c r="G39" i="25"/>
  <c r="E39" i="25"/>
  <c r="O38" i="25"/>
  <c r="M38" i="25"/>
  <c r="K38" i="25"/>
  <c r="I38" i="25"/>
  <c r="G38" i="25"/>
  <c r="E38" i="25"/>
  <c r="O37" i="25"/>
  <c r="M37" i="25"/>
  <c r="K37" i="25"/>
  <c r="I37" i="25"/>
  <c r="G37" i="25"/>
  <c r="E37" i="25"/>
  <c r="O36" i="25"/>
  <c r="M36" i="25"/>
  <c r="K36" i="25"/>
  <c r="I36" i="25"/>
  <c r="G36" i="25"/>
  <c r="E36" i="25"/>
  <c r="O35" i="25"/>
  <c r="M35" i="25"/>
  <c r="K35" i="25"/>
  <c r="I35" i="25"/>
  <c r="G35" i="25"/>
  <c r="E35" i="25"/>
  <c r="G33" i="25"/>
  <c r="E33" i="25"/>
  <c r="G32" i="25"/>
  <c r="E32" i="25"/>
  <c r="G31" i="25"/>
  <c r="E31" i="25"/>
  <c r="G30" i="25"/>
  <c r="E30" i="25"/>
  <c r="G29" i="25"/>
  <c r="E29" i="25"/>
  <c r="G27" i="25"/>
  <c r="E27" i="25"/>
  <c r="G25" i="25"/>
  <c r="E25" i="25"/>
  <c r="G23" i="25"/>
  <c r="E23" i="25"/>
  <c r="G21" i="25"/>
  <c r="E21" i="25"/>
  <c r="G19" i="25"/>
  <c r="D18" i="25"/>
  <c r="G17" i="25"/>
  <c r="E17" i="25"/>
  <c r="G16" i="25"/>
  <c r="E16" i="25"/>
  <c r="F18" i="25" l="1"/>
  <c r="D43" i="25" l="1"/>
  <c r="E18" i="25"/>
  <c r="N47" i="25" l="1"/>
  <c r="J47" i="25"/>
  <c r="F47" i="25"/>
  <c r="O43" i="25"/>
  <c r="N43" i="25"/>
  <c r="M43" i="25"/>
  <c r="L43" i="25"/>
  <c r="K43" i="25"/>
  <c r="I43" i="25"/>
  <c r="H43" i="25"/>
  <c r="G43" i="25"/>
  <c r="F43" i="25"/>
  <c r="E43" i="25"/>
  <c r="J43" i="25"/>
  <c r="D26" i="25"/>
  <c r="E26" i="25"/>
  <c r="O26" i="25"/>
  <c r="N26" i="25"/>
  <c r="M26" i="25"/>
  <c r="L26" i="25"/>
  <c r="K26" i="25"/>
  <c r="J26" i="25"/>
  <c r="I26" i="25"/>
  <c r="H26" i="25"/>
  <c r="G26" i="25"/>
  <c r="O24" i="25"/>
  <c r="N24" i="25"/>
  <c r="M24" i="25"/>
  <c r="L24" i="25"/>
  <c r="K24" i="25"/>
  <c r="J24" i="25"/>
  <c r="I24" i="25"/>
  <c r="H24" i="25"/>
  <c r="G24" i="25"/>
  <c r="E24" i="25"/>
  <c r="D24" i="25"/>
  <c r="O22" i="25"/>
  <c r="N22" i="25"/>
  <c r="M22" i="25"/>
  <c r="L22" i="25"/>
  <c r="K22" i="25"/>
  <c r="J22" i="25"/>
  <c r="I22" i="25"/>
  <c r="H22" i="25"/>
  <c r="G22" i="25"/>
  <c r="E22" i="25"/>
  <c r="D22" i="25"/>
  <c r="O20" i="25"/>
  <c r="N20" i="25"/>
  <c r="M20" i="25"/>
  <c r="L20" i="25"/>
  <c r="K20" i="25"/>
  <c r="J20" i="25"/>
  <c r="I20" i="25"/>
  <c r="H20" i="25"/>
  <c r="G20" i="25"/>
  <c r="E20" i="25"/>
  <c r="D20" i="25"/>
  <c r="F26" i="25"/>
  <c r="F24" i="25"/>
  <c r="F22" i="25"/>
  <c r="F20" i="25" l="1"/>
  <c r="O18" i="25"/>
  <c r="O44" i="25" s="1"/>
  <c r="N18" i="25"/>
  <c r="N44" i="25" s="1"/>
  <c r="M18" i="25"/>
  <c r="M44" i="25" s="1"/>
  <c r="L18" i="25"/>
  <c r="L44" i="25" s="1"/>
  <c r="K18" i="25"/>
  <c r="K44" i="25" s="1"/>
  <c r="J18" i="25"/>
  <c r="J44" i="25" s="1"/>
  <c r="I18" i="25"/>
  <c r="I44" i="25" s="1"/>
  <c r="H18" i="25"/>
  <c r="H44" i="25" s="1"/>
  <c r="G18" i="25"/>
  <c r="G44" i="25" s="1"/>
  <c r="E44" i="25"/>
  <c r="D44" i="25"/>
  <c r="F44" i="25"/>
</calcChain>
</file>

<file path=xl/sharedStrings.xml><?xml version="1.0" encoding="utf-8"?>
<sst xmlns="http://schemas.openxmlformats.org/spreadsheetml/2006/main" count="81" uniqueCount="73">
  <si>
    <t>SPOLU</t>
  </si>
  <si>
    <t>Kapitola</t>
  </si>
  <si>
    <t>Ministerstvo životného prostredia SR</t>
  </si>
  <si>
    <t>Úrad vlády SR</t>
  </si>
  <si>
    <t>VPS celkom</t>
  </si>
  <si>
    <t>Príjem zo ŠFM        (EUR)</t>
  </si>
  <si>
    <t>Príjem zo ŠFM        (CHF)</t>
  </si>
  <si>
    <t>ŠR                    ( EUR)</t>
  </si>
  <si>
    <t>ŠR                   (CHF)</t>
  </si>
  <si>
    <t>MS SR</t>
  </si>
  <si>
    <t>MŽP SR</t>
  </si>
  <si>
    <t>MPRV SR</t>
  </si>
  <si>
    <t>MŠVVŠ SR</t>
  </si>
  <si>
    <t>ÚV SR</t>
  </si>
  <si>
    <t>Fond technickej asistencie</t>
  </si>
  <si>
    <t>––</t>
  </si>
  <si>
    <t>Výdavky na spolufinancovanie projektov ŠFM z VPS</t>
  </si>
  <si>
    <t>Ministerstvo vnútra SR</t>
  </si>
  <si>
    <t>Spolu MV SR</t>
  </si>
  <si>
    <t>Ministerstvo spravodlivosti SR</t>
  </si>
  <si>
    <t>Ministerstvo pôdohospodárstva a rozvoja vidieka SR</t>
  </si>
  <si>
    <t>Ministerstvo školstva,vedy, výskumu a športu SR</t>
  </si>
  <si>
    <t>Zlepšenie pripravenosti záchranných...</t>
  </si>
  <si>
    <t>Skrátený názov projektu</t>
  </si>
  <si>
    <t>1552/2011</t>
  </si>
  <si>
    <t>Rozšírenie informačného systému...</t>
  </si>
  <si>
    <t>Rozvoj a technologická inovácia súdov</t>
  </si>
  <si>
    <t>1991/2011</t>
  </si>
  <si>
    <t xml:space="preserve">Rozvoj ochrany prírody - Štátna ochrana prírody </t>
  </si>
  <si>
    <t>1551/2011</t>
  </si>
  <si>
    <t xml:space="preserve">Monitoring a výskum lesných ekosystémov - Národné lesnícke centrum </t>
  </si>
  <si>
    <t>1550/2011</t>
  </si>
  <si>
    <t xml:space="preserve">Odborné vzdelávanie a príprava - Štátny inštitút odborného vzdelávania </t>
  </si>
  <si>
    <t>CESTA pre postihnuté deti... - Slovenský Červený kríž</t>
  </si>
  <si>
    <t>9/2012</t>
  </si>
  <si>
    <t>11/2012</t>
  </si>
  <si>
    <t>7/2012</t>
  </si>
  <si>
    <t>5/2012</t>
  </si>
  <si>
    <t>Vstúpte k nám ... - Košický samosprávny kraj</t>
  </si>
  <si>
    <t>Zemplínske Hámre - objavme históriu ... - Obec Zemplínske Hámre</t>
  </si>
  <si>
    <t>14/2012</t>
  </si>
  <si>
    <t>"TOKAJ JE LEN JEDEN" - Združenie Tokajská vínna cesta</t>
  </si>
  <si>
    <t>16/2012</t>
  </si>
  <si>
    <t>Slovenský raj - klaster - Obec Stratená</t>
  </si>
  <si>
    <t>52/2012</t>
  </si>
  <si>
    <t>Komplexné sociálne služby pre ... - Gréckokatolícka charita Prešov</t>
  </si>
  <si>
    <t>18/2012</t>
  </si>
  <si>
    <t>Komunita na ceste k prosperite - ETP Slovensko</t>
  </si>
  <si>
    <t>310/2012</t>
  </si>
  <si>
    <t>Kanalizácia Gemerská Poloma - Obec Gemerská Poloma</t>
  </si>
  <si>
    <t>325/2012</t>
  </si>
  <si>
    <t>Splašková kanalizácia Dlhé - Obec Dlhé nad Cirochou</t>
  </si>
  <si>
    <t>314/2012</t>
  </si>
  <si>
    <t xml:space="preserve">Tušice kanalizácia a ČOV - II. Etapa - Obec Tušice </t>
  </si>
  <si>
    <t>321/2012</t>
  </si>
  <si>
    <t>Kanalizácia a ČOV VR - Obec Veľké Ripňany</t>
  </si>
  <si>
    <t>323/2012</t>
  </si>
  <si>
    <t>ČOV a kanalizácia Dvorníky - Obec Dvorníky</t>
  </si>
  <si>
    <t>329/2012</t>
  </si>
  <si>
    <t>333/2012</t>
  </si>
  <si>
    <t>Celoobecná kanalizácia a ČOV - Obec Častá</t>
  </si>
  <si>
    <t>Blokový grant pre mimovládne organizácie - Nadácia Ekopolis</t>
  </si>
  <si>
    <t>1561/2011</t>
  </si>
  <si>
    <t>Štipendijný fond - SAIA, n.o.</t>
  </si>
  <si>
    <t>1/2010</t>
  </si>
  <si>
    <t>Číslo zmluvy o realizácii projektu</t>
  </si>
  <si>
    <t>Prehľad výdavkov na zabezpečenie financovania zmlúv o realizácii projektov v rámci Švajčiarskeho finančného mechanizmu (ŠFM) - zaradených do programových štruktúr kapitol na roky 2014 až 2016</t>
  </si>
  <si>
    <t>Ďalšie výdavky súvisiace s financovaním programu *</t>
  </si>
  <si>
    <t>* - výdavky v sebe zahŕňajú aj výdavky na predfinancovane projektov</t>
  </si>
  <si>
    <t>Tabuľka č. 15</t>
  </si>
  <si>
    <t>Návrh 2014</t>
  </si>
  <si>
    <t>Návrh 2015</t>
  </si>
  <si>
    <t>Návrh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</si>
</sst>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  <xf numFmtId="0" fontId="1" fillId="0" borderId="0"/>
  </cellStyleXfs>
  <cellXfs count="108">
    <xf numFmtId="0" fontId="0" fillId="0" borderId="0" xfId="0"/>
    <xf numFmtId="0" fontId="24" fillId="0" borderId="0" xfId="66" applyFont="1"/>
    <xf numFmtId="49" fontId="24" fillId="0" borderId="0" xfId="66" applyNumberFormat="1" applyFont="1" applyFill="1" applyBorder="1" applyAlignment="1"/>
    <xf numFmtId="0" fontId="23" fillId="0" borderId="0" xfId="66" applyFont="1" applyFill="1" applyBorder="1" applyAlignment="1">
      <alignment horizontal="center" wrapText="1"/>
    </xf>
    <xf numFmtId="0" fontId="24" fillId="0" borderId="0" xfId="66" applyFont="1" applyFill="1" applyBorder="1" applyAlignment="1">
      <alignment horizontal="right"/>
    </xf>
    <xf numFmtId="0" fontId="25" fillId="0" borderId="0" xfId="95"/>
    <xf numFmtId="0" fontId="24" fillId="0" borderId="0" xfId="95" applyFont="1"/>
    <xf numFmtId="0" fontId="24" fillId="0" borderId="0" xfId="66" applyFont="1" applyFill="1" applyBorder="1" applyAlignment="1">
      <alignment horizontal="left"/>
    </xf>
    <xf numFmtId="3" fontId="24" fillId="0" borderId="36" xfId="66" applyNumberFormat="1" applyFont="1" applyFill="1" applyBorder="1"/>
    <xf numFmtId="3" fontId="24" fillId="0" borderId="33" xfId="66" applyNumberFormat="1" applyFont="1" applyFill="1" applyBorder="1" applyAlignment="1">
      <alignment horizontal="right"/>
    </xf>
    <xf numFmtId="3" fontId="24" fillId="0" borderId="33" xfId="66" applyNumberFormat="1" applyFont="1" applyFill="1" applyBorder="1"/>
    <xf numFmtId="3" fontId="24" fillId="0" borderId="34" xfId="66" applyNumberFormat="1" applyFont="1" applyFill="1" applyBorder="1" applyAlignment="1">
      <alignment horizontal="right"/>
    </xf>
    <xf numFmtId="3" fontId="24" fillId="0" borderId="35" xfId="66" applyNumberFormat="1" applyFont="1" applyFill="1" applyBorder="1"/>
    <xf numFmtId="3" fontId="24" fillId="0" borderId="40" xfId="66" applyNumberFormat="1" applyFont="1" applyFill="1" applyBorder="1"/>
    <xf numFmtId="3" fontId="24" fillId="0" borderId="36" xfId="66" applyNumberFormat="1" applyFont="1" applyFill="1" applyBorder="1" applyAlignment="1">
      <alignment horizontal="right"/>
    </xf>
    <xf numFmtId="3" fontId="24" fillId="0" borderId="24" xfId="66" applyNumberFormat="1" applyFont="1" applyFill="1" applyBorder="1" applyAlignment="1">
      <alignment horizontal="right"/>
    </xf>
    <xf numFmtId="3" fontId="23" fillId="0" borderId="36" xfId="66" applyNumberFormat="1" applyFont="1" applyFill="1" applyBorder="1"/>
    <xf numFmtId="3" fontId="24" fillId="0" borderId="35" xfId="66" applyNumberFormat="1" applyFont="1" applyFill="1" applyBorder="1" applyAlignment="1">
      <alignment horizontal="right"/>
    </xf>
    <xf numFmtId="3" fontId="24" fillId="0" borderId="17" xfId="66" applyNumberFormat="1" applyFont="1" applyFill="1" applyBorder="1" applyAlignment="1">
      <alignment horizontal="right"/>
    </xf>
    <xf numFmtId="3" fontId="24" fillId="0" borderId="31" xfId="66" applyNumberFormat="1" applyFont="1" applyBorder="1"/>
    <xf numFmtId="3" fontId="24" fillId="0" borderId="20" xfId="66" applyNumberFormat="1" applyFont="1" applyBorder="1"/>
    <xf numFmtId="3" fontId="24" fillId="0" borderId="27" xfId="95" applyNumberFormat="1" applyFont="1" applyBorder="1"/>
    <xf numFmtId="3" fontId="23" fillId="0" borderId="27" xfId="95" applyNumberFormat="1" applyFont="1" applyBorder="1"/>
    <xf numFmtId="3" fontId="23" fillId="0" borderId="12" xfId="95" applyNumberFormat="1" applyFont="1" applyBorder="1"/>
    <xf numFmtId="0" fontId="23" fillId="0" borderId="13" xfId="66" applyFont="1" applyFill="1" applyBorder="1" applyAlignment="1">
      <alignment horizontal="center" vertical="center" wrapText="1"/>
    </xf>
    <xf numFmtId="0" fontId="23" fillId="0" borderId="27" xfId="66" applyFont="1" applyFill="1" applyBorder="1" applyAlignment="1">
      <alignment horizontal="center" vertical="center" wrapText="1"/>
    </xf>
    <xf numFmtId="0" fontId="23" fillId="0" borderId="12" xfId="66" applyFont="1" applyFill="1" applyBorder="1" applyAlignment="1">
      <alignment horizontal="center" vertical="center" wrapText="1"/>
    </xf>
    <xf numFmtId="49" fontId="24" fillId="0" borderId="32" xfId="66" applyNumberFormat="1" applyFont="1" applyFill="1" applyBorder="1" applyAlignment="1">
      <alignment horizontal="left" vertical="center"/>
    </xf>
    <xf numFmtId="49" fontId="24" fillId="0" borderId="41" xfId="66" applyNumberFormat="1" applyFont="1" applyFill="1" applyBorder="1" applyAlignment="1">
      <alignment horizontal="left" vertical="center" wrapText="1"/>
    </xf>
    <xf numFmtId="49" fontId="24" fillId="0" borderId="32" xfId="66" applyNumberFormat="1" applyFont="1" applyFill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30" xfId="96" applyFont="1" applyFill="1" applyBorder="1" applyAlignment="1">
      <alignment wrapText="1"/>
    </xf>
    <xf numFmtId="0" fontId="24" fillId="0" borderId="28" xfId="96" applyFont="1" applyFill="1" applyBorder="1" applyAlignment="1">
      <alignment wrapText="1"/>
    </xf>
    <xf numFmtId="0" fontId="24" fillId="0" borderId="33" xfId="96" applyFont="1" applyFill="1" applyBorder="1" applyAlignment="1">
      <alignment wrapText="1"/>
    </xf>
    <xf numFmtId="0" fontId="24" fillId="0" borderId="40" xfId="96" applyFont="1" applyFill="1" applyBorder="1" applyAlignment="1">
      <alignment wrapText="1"/>
    </xf>
    <xf numFmtId="0" fontId="24" fillId="0" borderId="29" xfId="96" applyFont="1" applyFill="1" applyBorder="1" applyAlignment="1">
      <alignment wrapText="1"/>
    </xf>
    <xf numFmtId="0" fontId="24" fillId="0" borderId="31" xfId="96" applyFont="1" applyFill="1" applyBorder="1" applyAlignment="1">
      <alignment wrapText="1"/>
    </xf>
    <xf numFmtId="3" fontId="24" fillId="0" borderId="37" xfId="66" applyNumberFormat="1" applyFont="1" applyBorder="1"/>
    <xf numFmtId="0" fontId="24" fillId="0" borderId="36" xfId="96" applyFont="1" applyFill="1" applyBorder="1" applyAlignment="1">
      <alignment horizontal="left"/>
    </xf>
    <xf numFmtId="3" fontId="23" fillId="0" borderId="13" xfId="95" applyNumberFormat="1" applyFont="1" applyBorder="1"/>
    <xf numFmtId="3" fontId="23" fillId="0" borderId="33" xfId="66" applyNumberFormat="1" applyFont="1" applyFill="1" applyBorder="1"/>
    <xf numFmtId="3" fontId="23" fillId="0" borderId="40" xfId="66" applyNumberFormat="1" applyFont="1" applyFill="1" applyBorder="1"/>
    <xf numFmtId="49" fontId="24" fillId="0" borderId="42" xfId="66" applyNumberFormat="1" applyFont="1" applyFill="1" applyBorder="1" applyAlignment="1">
      <alignment horizontal="left" vertical="center" wrapText="1"/>
    </xf>
    <xf numFmtId="0" fontId="29" fillId="0" borderId="0" xfId="95" applyFont="1"/>
    <xf numFmtId="0" fontId="24" fillId="0" borderId="23" xfId="96" applyNumberFormat="1" applyFont="1" applyFill="1" applyBorder="1" applyAlignment="1">
      <alignment horizontal="left"/>
    </xf>
    <xf numFmtId="0" fontId="30" fillId="0" borderId="0" xfId="95" applyFont="1"/>
    <xf numFmtId="0" fontId="24" fillId="0" borderId="25" xfId="96" applyFont="1" applyFill="1" applyBorder="1" applyAlignment="1">
      <alignment horizontal="left"/>
    </xf>
    <xf numFmtId="49" fontId="24" fillId="0" borderId="50" xfId="96" applyNumberFormat="1" applyFont="1" applyFill="1" applyBorder="1" applyAlignment="1">
      <alignment horizontal="left"/>
    </xf>
    <xf numFmtId="0" fontId="24" fillId="0" borderId="0" xfId="96" applyNumberFormat="1" applyFont="1" applyFill="1" applyBorder="1" applyAlignment="1">
      <alignment horizontal="left"/>
    </xf>
    <xf numFmtId="49" fontId="24" fillId="0" borderId="0" xfId="96" applyNumberFormat="1" applyFont="1" applyFill="1" applyBorder="1" applyAlignment="1">
      <alignment horizontal="left"/>
    </xf>
    <xf numFmtId="0" fontId="24" fillId="0" borderId="14" xfId="96" applyNumberFormat="1" applyFont="1" applyFill="1" applyBorder="1" applyAlignment="1">
      <alignment horizontal="left"/>
    </xf>
    <xf numFmtId="49" fontId="24" fillId="0" borderId="8" xfId="96" applyNumberFormat="1" applyFont="1" applyFill="1" applyBorder="1" applyAlignment="1">
      <alignment horizontal="left"/>
    </xf>
    <xf numFmtId="0" fontId="31" fillId="0" borderId="4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/>
    </xf>
    <xf numFmtId="0" fontId="33" fillId="0" borderId="0" xfId="95" applyFont="1"/>
    <xf numFmtId="0" fontId="17" fillId="0" borderId="0" xfId="95" applyFont="1"/>
    <xf numFmtId="3" fontId="24" fillId="0" borderId="30" xfId="66" applyNumberFormat="1" applyFont="1" applyFill="1" applyBorder="1"/>
    <xf numFmtId="3" fontId="24" fillId="0" borderId="30" xfId="66" applyNumberFormat="1" applyFont="1" applyFill="1" applyBorder="1" applyAlignment="1">
      <alignment horizontal="right"/>
    </xf>
    <xf numFmtId="3" fontId="24" fillId="0" borderId="37" xfId="66" applyNumberFormat="1" applyFont="1" applyFill="1" applyBorder="1"/>
    <xf numFmtId="3" fontId="24" fillId="0" borderId="31" xfId="66" applyNumberFormat="1" applyFont="1" applyFill="1" applyBorder="1" applyAlignment="1">
      <alignment horizontal="right"/>
    </xf>
    <xf numFmtId="3" fontId="24" fillId="0" borderId="31" xfId="66" applyNumberFormat="1" applyFont="1" applyFill="1" applyBorder="1"/>
    <xf numFmtId="3" fontId="24" fillId="0" borderId="20" xfId="66" applyNumberFormat="1" applyFont="1" applyFill="1" applyBorder="1" applyAlignment="1">
      <alignment horizontal="right"/>
    </xf>
    <xf numFmtId="3" fontId="24" fillId="0" borderId="51" xfId="66" applyNumberFormat="1" applyFont="1" applyFill="1" applyBorder="1"/>
    <xf numFmtId="3" fontId="24" fillId="0" borderId="38" xfId="66" applyNumberFormat="1" applyFont="1" applyFill="1" applyBorder="1"/>
    <xf numFmtId="3" fontId="24" fillId="0" borderId="29" xfId="66" applyNumberFormat="1" applyFont="1" applyFill="1" applyBorder="1"/>
    <xf numFmtId="3" fontId="24" fillId="0" borderId="29" xfId="66" applyNumberFormat="1" applyFont="1" applyFill="1" applyBorder="1" applyAlignment="1">
      <alignment horizontal="right"/>
    </xf>
    <xf numFmtId="3" fontId="24" fillId="0" borderId="39" xfId="66" applyNumberFormat="1" applyFont="1" applyFill="1" applyBorder="1" applyAlignment="1">
      <alignment horizontal="right"/>
    </xf>
    <xf numFmtId="3" fontId="24" fillId="0" borderId="37" xfId="66" applyNumberFormat="1" applyFont="1" applyFill="1" applyBorder="1" applyAlignment="1">
      <alignment horizontal="right"/>
    </xf>
    <xf numFmtId="3" fontId="24" fillId="0" borderId="51" xfId="66" applyNumberFormat="1" applyFont="1" applyFill="1" applyBorder="1" applyAlignment="1">
      <alignment horizontal="right"/>
    </xf>
    <xf numFmtId="3" fontId="24" fillId="0" borderId="38" xfId="66" applyNumberFormat="1" applyFont="1" applyFill="1" applyBorder="1" applyAlignment="1">
      <alignment horizontal="right"/>
    </xf>
    <xf numFmtId="3" fontId="24" fillId="0" borderId="27" xfId="66" applyNumberFormat="1" applyFont="1" applyFill="1" applyBorder="1"/>
    <xf numFmtId="3" fontId="24" fillId="0" borderId="27" xfId="66" applyNumberFormat="1" applyFont="1" applyFill="1" applyBorder="1" applyAlignment="1">
      <alignment horizontal="right"/>
    </xf>
    <xf numFmtId="0" fontId="27" fillId="0" borderId="0" xfId="95" applyFont="1" applyAlignment="1">
      <alignment horizontal="right"/>
    </xf>
    <xf numFmtId="0" fontId="28" fillId="0" borderId="0" xfId="0" applyFont="1" applyAlignment="1">
      <alignment horizontal="right"/>
    </xf>
    <xf numFmtId="49" fontId="24" fillId="0" borderId="42" xfId="66" applyNumberFormat="1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/>
    </xf>
    <xf numFmtId="0" fontId="23" fillId="0" borderId="19" xfId="95" applyFont="1" applyBorder="1" applyAlignment="1"/>
    <xf numFmtId="0" fontId="32" fillId="0" borderId="8" xfId="0" applyFont="1" applyBorder="1" applyAlignment="1"/>
    <xf numFmtId="0" fontId="31" fillId="0" borderId="37" xfId="0" applyFont="1" applyBorder="1" applyAlignment="1"/>
    <xf numFmtId="0" fontId="23" fillId="0" borderId="15" xfId="95" applyFont="1" applyBorder="1" applyAlignment="1"/>
    <xf numFmtId="0" fontId="32" fillId="0" borderId="26" xfId="0" applyFont="1" applyBorder="1" applyAlignment="1"/>
    <xf numFmtId="0" fontId="31" fillId="0" borderId="13" xfId="0" applyFont="1" applyBorder="1" applyAlignment="1"/>
    <xf numFmtId="0" fontId="23" fillId="0" borderId="16" xfId="66" applyFont="1" applyBorder="1" applyAlignment="1"/>
    <xf numFmtId="0" fontId="23" fillId="0" borderId="14" xfId="66" applyFont="1" applyBorder="1" applyAlignment="1"/>
    <xf numFmtId="0" fontId="31" fillId="0" borderId="39" xfId="0" applyFont="1" applyBorder="1" applyAlignment="1"/>
    <xf numFmtId="0" fontId="26" fillId="0" borderId="0" xfId="66" applyFont="1" applyFill="1" applyBorder="1" applyAlignment="1">
      <alignment horizontal="center" shrinkToFit="1"/>
    </xf>
    <xf numFmtId="49" fontId="24" fillId="0" borderId="0" xfId="66" applyNumberFormat="1" applyFont="1" applyFill="1" applyBorder="1" applyAlignment="1">
      <alignment horizontal="right"/>
    </xf>
    <xf numFmtId="49" fontId="24" fillId="0" borderId="2" xfId="66" applyNumberFormat="1" applyFont="1" applyFill="1" applyBorder="1" applyAlignment="1">
      <alignment horizontal="right"/>
    </xf>
    <xf numFmtId="0" fontId="23" fillId="0" borderId="42" xfId="66" applyFont="1" applyFill="1" applyBorder="1" applyAlignment="1">
      <alignment horizontal="center" vertical="center" wrapText="1"/>
    </xf>
    <xf numFmtId="0" fontId="23" fillId="0" borderId="41" xfId="66" applyFont="1" applyFill="1" applyBorder="1" applyAlignment="1">
      <alignment horizontal="center" vertical="center" wrapText="1"/>
    </xf>
    <xf numFmtId="0" fontId="23" fillId="0" borderId="43" xfId="66" applyFont="1" applyFill="1" applyBorder="1" applyAlignment="1">
      <alignment horizontal="center" vertical="center" wrapText="1"/>
    </xf>
    <xf numFmtId="0" fontId="23" fillId="0" borderId="44" xfId="66" applyFont="1" applyFill="1" applyBorder="1" applyAlignment="1">
      <alignment horizontal="center" vertical="center"/>
    </xf>
    <xf numFmtId="0" fontId="24" fillId="0" borderId="40" xfId="66" applyFont="1" applyFill="1" applyBorder="1" applyAlignment="1">
      <alignment horizontal="center" vertical="center"/>
    </xf>
    <xf numFmtId="0" fontId="24" fillId="0" borderId="45" xfId="66" applyFont="1" applyFill="1" applyBorder="1" applyAlignment="1">
      <alignment horizontal="center" vertical="center"/>
    </xf>
    <xf numFmtId="0" fontId="23" fillId="0" borderId="46" xfId="66" applyFont="1" applyFill="1" applyBorder="1" applyAlignment="1">
      <alignment horizontal="center" vertical="center" wrapText="1"/>
    </xf>
    <xf numFmtId="0" fontId="24" fillId="0" borderId="35" xfId="66" applyFont="1" applyFill="1" applyBorder="1" applyAlignment="1">
      <alignment horizontal="center" vertical="center" wrapText="1"/>
    </xf>
    <xf numFmtId="0" fontId="24" fillId="0" borderId="47" xfId="66" applyFont="1" applyFill="1" applyBorder="1" applyAlignment="1">
      <alignment horizontal="center" vertical="center" wrapText="1"/>
    </xf>
    <xf numFmtId="0" fontId="23" fillId="0" borderId="48" xfId="66" applyFont="1" applyFill="1" applyBorder="1" applyAlignment="1">
      <alignment horizontal="center" vertical="center"/>
    </xf>
    <xf numFmtId="0" fontId="23" fillId="0" borderId="25" xfId="66" applyFont="1" applyFill="1" applyBorder="1" applyAlignment="1">
      <alignment horizontal="center" vertical="center"/>
    </xf>
    <xf numFmtId="0" fontId="23" fillId="0" borderId="46" xfId="66" applyFont="1" applyFill="1" applyBorder="1" applyAlignment="1">
      <alignment horizontal="center" vertical="center"/>
    </xf>
    <xf numFmtId="0" fontId="23" fillId="0" borderId="49" xfId="66" applyFont="1" applyFill="1" applyBorder="1" applyAlignment="1">
      <alignment horizontal="center" vertical="center"/>
    </xf>
    <xf numFmtId="0" fontId="23" fillId="0" borderId="14" xfId="66" applyFont="1" applyFill="1" applyBorder="1" applyAlignment="1">
      <alignment horizontal="center" vertical="center"/>
    </xf>
    <xf numFmtId="0" fontId="23" fillId="0" borderId="39" xfId="66" applyFont="1" applyFill="1" applyBorder="1" applyAlignment="1">
      <alignment horizontal="center" vertical="center"/>
    </xf>
    <xf numFmtId="0" fontId="23" fillId="0" borderId="22" xfId="66" applyFont="1" applyFill="1" applyBorder="1" applyAlignment="1">
      <alignment horizontal="center" vertical="center"/>
    </xf>
    <xf numFmtId="0" fontId="23" fillId="0" borderId="18" xfId="66" applyFont="1" applyFill="1" applyBorder="1" applyAlignment="1">
      <alignment horizontal="center" vertical="center"/>
    </xf>
    <xf numFmtId="0" fontId="23" fillId="0" borderId="21" xfId="95" applyFont="1" applyBorder="1" applyAlignment="1"/>
    <xf numFmtId="0" fontId="32" fillId="0" borderId="23" xfId="0" applyFont="1" applyBorder="1" applyAlignment="1"/>
    <xf numFmtId="0" fontId="32" fillId="0" borderId="36" xfId="0" applyFont="1" applyBorder="1" applyAlignment="1"/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O171"/>
  <sheetViews>
    <sheetView tabSelected="1" topLeftCell="A10" zoomScaleNormal="100" zoomScalePageLayoutView="80" workbookViewId="0">
      <selection activeCell="I5" sqref="I5"/>
    </sheetView>
  </sheetViews>
  <sheetFormatPr defaultRowHeight="12.75" x14ac:dyDescent="0.2"/>
  <cols>
    <col min="1" max="1" width="13.7109375" style="5" customWidth="1"/>
    <col min="2" max="2" width="54.140625" style="5" customWidth="1"/>
    <col min="3" max="3" width="11.140625" style="5" customWidth="1"/>
    <col min="4" max="5" width="12.28515625" style="5" bestFit="1" customWidth="1"/>
    <col min="6" max="7" width="11.28515625" style="5" bestFit="1" customWidth="1"/>
    <col min="8" max="9" width="12.28515625" style="5" bestFit="1" customWidth="1"/>
    <col min="10" max="12" width="11.28515625" style="5" bestFit="1" customWidth="1"/>
    <col min="13" max="13" width="12.28515625" style="5" bestFit="1" customWidth="1"/>
    <col min="14" max="15" width="11.28515625" style="5" bestFit="1" customWidth="1"/>
    <col min="16" max="16384" width="9.140625" style="5"/>
  </cols>
  <sheetData>
    <row r="1" spans="1:15" x14ac:dyDescent="0.2">
      <c r="B1" s="55"/>
    </row>
    <row r="2" spans="1:15" x14ac:dyDescent="0.2">
      <c r="B2" s="55"/>
    </row>
    <row r="3" spans="1:15" x14ac:dyDescent="0.2">
      <c r="B3" s="55"/>
    </row>
    <row r="4" spans="1:15" x14ac:dyDescent="0.2">
      <c r="B4" s="55"/>
    </row>
    <row r="5" spans="1:15" x14ac:dyDescent="0.2">
      <c r="B5" s="55"/>
    </row>
    <row r="6" spans="1:15" ht="15.75" x14ac:dyDescent="0.25">
      <c r="B6" s="55"/>
      <c r="N6" s="72" t="s">
        <v>69</v>
      </c>
      <c r="O6" s="73"/>
    </row>
    <row r="7" spans="1:15" x14ac:dyDescent="0.2">
      <c r="B7" s="54">
        <v>1.25</v>
      </c>
    </row>
    <row r="8" spans="1:15" x14ac:dyDescent="0.2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.75" x14ac:dyDescent="0.25">
      <c r="A10" s="85" t="s">
        <v>66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spans="1:15" x14ac:dyDescent="0.2">
      <c r="A11" s="2"/>
      <c r="B11" s="2"/>
      <c r="C11" s="2"/>
      <c r="D11" s="2"/>
      <c r="E11" s="2"/>
      <c r="F11" s="3"/>
      <c r="G11" s="3"/>
      <c r="H11" s="86"/>
      <c r="I11" s="86"/>
      <c r="J11" s="86"/>
      <c r="K11" s="86"/>
      <c r="L11" s="86"/>
      <c r="M11" s="86"/>
      <c r="N11" s="86"/>
      <c r="O11" s="86"/>
    </row>
    <row r="12" spans="1:15" ht="13.5" thickBot="1" x14ac:dyDescent="0.25">
      <c r="A12" s="2"/>
      <c r="B12" s="7"/>
      <c r="C12" s="4"/>
      <c r="D12" s="4"/>
      <c r="E12" s="4"/>
      <c r="F12" s="4"/>
      <c r="G12" s="4"/>
      <c r="H12" s="1"/>
      <c r="I12" s="1"/>
      <c r="J12" s="4"/>
      <c r="K12" s="4"/>
      <c r="L12" s="4"/>
      <c r="M12" s="87"/>
      <c r="N12" s="87"/>
      <c r="O12" s="87"/>
    </row>
    <row r="13" spans="1:15" x14ac:dyDescent="0.2">
      <c r="A13" s="88" t="s">
        <v>1</v>
      </c>
      <c r="B13" s="91" t="s">
        <v>23</v>
      </c>
      <c r="C13" s="94" t="s">
        <v>65</v>
      </c>
      <c r="D13" s="97" t="s">
        <v>70</v>
      </c>
      <c r="E13" s="98"/>
      <c r="F13" s="98"/>
      <c r="G13" s="99"/>
      <c r="H13" s="97" t="s">
        <v>71</v>
      </c>
      <c r="I13" s="98"/>
      <c r="J13" s="98"/>
      <c r="K13" s="99"/>
      <c r="L13" s="98" t="s">
        <v>72</v>
      </c>
      <c r="M13" s="98"/>
      <c r="N13" s="98"/>
      <c r="O13" s="103"/>
    </row>
    <row r="14" spans="1:15" x14ac:dyDescent="0.2">
      <c r="A14" s="89"/>
      <c r="B14" s="92"/>
      <c r="C14" s="95"/>
      <c r="D14" s="100"/>
      <c r="E14" s="101"/>
      <c r="F14" s="101"/>
      <c r="G14" s="102"/>
      <c r="H14" s="100"/>
      <c r="I14" s="101"/>
      <c r="J14" s="101"/>
      <c r="K14" s="102"/>
      <c r="L14" s="101"/>
      <c r="M14" s="101"/>
      <c r="N14" s="101"/>
      <c r="O14" s="104"/>
    </row>
    <row r="15" spans="1:15" ht="39" thickBot="1" x14ac:dyDescent="0.25">
      <c r="A15" s="90"/>
      <c r="B15" s="93"/>
      <c r="C15" s="96"/>
      <c r="D15" s="25" t="s">
        <v>5</v>
      </c>
      <c r="E15" s="25" t="s">
        <v>6</v>
      </c>
      <c r="F15" s="25" t="s">
        <v>7</v>
      </c>
      <c r="G15" s="25" t="s">
        <v>8</v>
      </c>
      <c r="H15" s="25" t="s">
        <v>5</v>
      </c>
      <c r="I15" s="25" t="s">
        <v>6</v>
      </c>
      <c r="J15" s="25" t="s">
        <v>7</v>
      </c>
      <c r="K15" s="25" t="s">
        <v>8</v>
      </c>
      <c r="L15" s="24" t="s">
        <v>5</v>
      </c>
      <c r="M15" s="25" t="s">
        <v>6</v>
      </c>
      <c r="N15" s="25" t="s">
        <v>7</v>
      </c>
      <c r="O15" s="26" t="s">
        <v>8</v>
      </c>
    </row>
    <row r="16" spans="1:15" x14ac:dyDescent="0.2">
      <c r="A16" s="74" t="s">
        <v>17</v>
      </c>
      <c r="B16" s="31" t="s">
        <v>22</v>
      </c>
      <c r="C16" s="46" t="s">
        <v>24</v>
      </c>
      <c r="D16" s="56">
        <v>1589628</v>
      </c>
      <c r="E16" s="57">
        <f>D16*$B$7</f>
        <v>1987035</v>
      </c>
      <c r="F16" s="56">
        <v>0</v>
      </c>
      <c r="G16" s="57">
        <f>F16*$B$7</f>
        <v>0</v>
      </c>
      <c r="H16" s="56">
        <v>677615</v>
      </c>
      <c r="I16" s="57">
        <f>H16*$B$7</f>
        <v>847018.75</v>
      </c>
      <c r="J16" s="56">
        <v>0</v>
      </c>
      <c r="K16" s="57">
        <f>J16*$B$7</f>
        <v>0</v>
      </c>
      <c r="L16" s="58">
        <v>0</v>
      </c>
      <c r="M16" s="59">
        <f>L16*$B$7</f>
        <v>0</v>
      </c>
      <c r="N16" s="60">
        <v>0</v>
      </c>
      <c r="O16" s="61">
        <f>N16*$B$7</f>
        <v>0</v>
      </c>
    </row>
    <row r="17" spans="1:15" ht="13.5" thickBot="1" x14ac:dyDescent="0.25">
      <c r="A17" s="75"/>
      <c r="B17" s="32" t="s">
        <v>25</v>
      </c>
      <c r="C17" s="47" t="s">
        <v>36</v>
      </c>
      <c r="D17" s="62">
        <v>565772</v>
      </c>
      <c r="E17" s="59">
        <f>D17*$B$7</f>
        <v>707215</v>
      </c>
      <c r="F17" s="62">
        <v>0</v>
      </c>
      <c r="G17" s="59">
        <f>F17*$B$7</f>
        <v>0</v>
      </c>
      <c r="H17" s="62">
        <v>692493</v>
      </c>
      <c r="I17" s="59">
        <f>H17*$B$7</f>
        <v>865616.25</v>
      </c>
      <c r="J17" s="62">
        <v>0</v>
      </c>
      <c r="K17" s="59">
        <f>J17*$B$7</f>
        <v>0</v>
      </c>
      <c r="L17" s="63">
        <v>1437546</v>
      </c>
      <c r="M17" s="59">
        <f>L17*$B$7</f>
        <v>1796932.5</v>
      </c>
      <c r="N17" s="62">
        <v>0</v>
      </c>
      <c r="O17" s="61">
        <f>N17*$B$7</f>
        <v>0</v>
      </c>
    </row>
    <row r="18" spans="1:15" ht="13.5" thickBot="1" x14ac:dyDescent="0.25">
      <c r="A18" s="27" t="s">
        <v>18</v>
      </c>
      <c r="B18" s="33"/>
      <c r="C18" s="44"/>
      <c r="D18" s="10">
        <f>SUM(D16:D17)</f>
        <v>2155400</v>
      </c>
      <c r="E18" s="9">
        <f>SUM(E16:E17)</f>
        <v>2694250</v>
      </c>
      <c r="F18" s="10">
        <f>SUM(F16:F17)</f>
        <v>0</v>
      </c>
      <c r="G18" s="9">
        <f t="shared" ref="G18:O18" si="0">SUM(G16:G17)</f>
        <v>0</v>
      </c>
      <c r="H18" s="9">
        <f t="shared" si="0"/>
        <v>1370108</v>
      </c>
      <c r="I18" s="9">
        <f t="shared" si="0"/>
        <v>1712635</v>
      </c>
      <c r="J18" s="9">
        <f t="shared" si="0"/>
        <v>0</v>
      </c>
      <c r="K18" s="9">
        <f t="shared" si="0"/>
        <v>0</v>
      </c>
      <c r="L18" s="14">
        <f t="shared" si="0"/>
        <v>1437546</v>
      </c>
      <c r="M18" s="9">
        <f t="shared" si="0"/>
        <v>1796932.5</v>
      </c>
      <c r="N18" s="9">
        <f t="shared" si="0"/>
        <v>0</v>
      </c>
      <c r="O18" s="11">
        <f t="shared" si="0"/>
        <v>0</v>
      </c>
    </row>
    <row r="19" spans="1:15" ht="39" thickBot="1" x14ac:dyDescent="0.25">
      <c r="A19" s="28" t="s">
        <v>19</v>
      </c>
      <c r="B19" s="34" t="s">
        <v>26</v>
      </c>
      <c r="C19" s="48" t="s">
        <v>27</v>
      </c>
      <c r="D19" s="64">
        <v>1630280</v>
      </c>
      <c r="E19" s="59">
        <f>D19*$B$7</f>
        <v>2037850</v>
      </c>
      <c r="F19" s="65">
        <v>0</v>
      </c>
      <c r="G19" s="59">
        <f>F19*$B$7</f>
        <v>0</v>
      </c>
      <c r="H19" s="65">
        <v>0</v>
      </c>
      <c r="I19" s="59">
        <f t="shared" ref="I19" si="1">H19*$B$7</f>
        <v>0</v>
      </c>
      <c r="J19" s="65">
        <v>0</v>
      </c>
      <c r="K19" s="59">
        <f>J19*$B$7</f>
        <v>0</v>
      </c>
      <c r="L19" s="66">
        <v>0</v>
      </c>
      <c r="M19" s="59">
        <f t="shared" ref="M19" si="2">L19*$B$7</f>
        <v>0</v>
      </c>
      <c r="N19" s="65">
        <v>0</v>
      </c>
      <c r="O19" s="61">
        <f>N19*$B$7</f>
        <v>0</v>
      </c>
    </row>
    <row r="20" spans="1:15" ht="13.5" thickBot="1" x14ac:dyDescent="0.25">
      <c r="A20" s="29" t="s">
        <v>9</v>
      </c>
      <c r="B20" s="33"/>
      <c r="C20" s="44"/>
      <c r="D20" s="10">
        <f t="shared" ref="D20:E20" si="3">SUM(D19)</f>
        <v>1630280</v>
      </c>
      <c r="E20" s="9">
        <f t="shared" si="3"/>
        <v>2037850</v>
      </c>
      <c r="F20" s="10">
        <f>SUM(F19)</f>
        <v>0</v>
      </c>
      <c r="G20" s="9">
        <f t="shared" ref="G20:O20" si="4">SUM(G19)</f>
        <v>0</v>
      </c>
      <c r="H20" s="9">
        <f t="shared" si="4"/>
        <v>0</v>
      </c>
      <c r="I20" s="9">
        <f t="shared" si="4"/>
        <v>0</v>
      </c>
      <c r="J20" s="10">
        <f t="shared" si="4"/>
        <v>0</v>
      </c>
      <c r="K20" s="9">
        <f t="shared" si="4"/>
        <v>0</v>
      </c>
      <c r="L20" s="14">
        <f t="shared" si="4"/>
        <v>0</v>
      </c>
      <c r="M20" s="9">
        <f t="shared" si="4"/>
        <v>0</v>
      </c>
      <c r="N20" s="10">
        <f t="shared" si="4"/>
        <v>0</v>
      </c>
      <c r="O20" s="11">
        <f t="shared" si="4"/>
        <v>0</v>
      </c>
    </row>
    <row r="21" spans="1:15" ht="39" thickBot="1" x14ac:dyDescent="0.25">
      <c r="A21" s="28" t="s">
        <v>2</v>
      </c>
      <c r="B21" s="34" t="s">
        <v>28</v>
      </c>
      <c r="C21" s="48" t="s">
        <v>29</v>
      </c>
      <c r="D21" s="60">
        <v>1147214</v>
      </c>
      <c r="E21" s="59">
        <f t="shared" ref="E21" si="5">D21*$B$7</f>
        <v>1434017.5</v>
      </c>
      <c r="F21" s="59">
        <v>0</v>
      </c>
      <c r="G21" s="59">
        <f>F21*$B$7</f>
        <v>0</v>
      </c>
      <c r="H21" s="59">
        <v>0</v>
      </c>
      <c r="I21" s="59">
        <f t="shared" ref="I21" si="6">H21*$B$7</f>
        <v>0</v>
      </c>
      <c r="J21" s="59">
        <v>0</v>
      </c>
      <c r="K21" s="59">
        <f>J21*$B$7</f>
        <v>0</v>
      </c>
      <c r="L21" s="67">
        <v>0</v>
      </c>
      <c r="M21" s="59">
        <f t="shared" ref="M21" si="7">L21*$B$7</f>
        <v>0</v>
      </c>
      <c r="N21" s="59">
        <v>0</v>
      </c>
      <c r="O21" s="61">
        <f>N21*$B$7</f>
        <v>0</v>
      </c>
    </row>
    <row r="22" spans="1:15" ht="13.5" thickBot="1" x14ac:dyDescent="0.25">
      <c r="A22" s="27" t="s">
        <v>10</v>
      </c>
      <c r="B22" s="33"/>
      <c r="C22" s="44"/>
      <c r="D22" s="10">
        <f t="shared" ref="D22:E22" si="8">SUM(D21)</f>
        <v>1147214</v>
      </c>
      <c r="E22" s="9">
        <f t="shared" si="8"/>
        <v>1434017.5</v>
      </c>
      <c r="F22" s="10">
        <f>SUM(F21)</f>
        <v>0</v>
      </c>
      <c r="G22" s="9">
        <f t="shared" ref="G22:O22" si="9">SUM(G21)</f>
        <v>0</v>
      </c>
      <c r="H22" s="9">
        <f t="shared" si="9"/>
        <v>0</v>
      </c>
      <c r="I22" s="9">
        <f t="shared" si="9"/>
        <v>0</v>
      </c>
      <c r="J22" s="9">
        <f t="shared" si="9"/>
        <v>0</v>
      </c>
      <c r="K22" s="9">
        <f t="shared" si="9"/>
        <v>0</v>
      </c>
      <c r="L22" s="14">
        <f t="shared" si="9"/>
        <v>0</v>
      </c>
      <c r="M22" s="9">
        <f t="shared" si="9"/>
        <v>0</v>
      </c>
      <c r="N22" s="9">
        <f t="shared" si="9"/>
        <v>0</v>
      </c>
      <c r="O22" s="11">
        <f t="shared" si="9"/>
        <v>0</v>
      </c>
    </row>
    <row r="23" spans="1:15" ht="51.75" thickBot="1" x14ac:dyDescent="0.25">
      <c r="A23" s="28" t="s">
        <v>20</v>
      </c>
      <c r="B23" s="34" t="s">
        <v>30</v>
      </c>
      <c r="C23" s="48" t="s">
        <v>31</v>
      </c>
      <c r="D23" s="60">
        <v>389066</v>
      </c>
      <c r="E23" s="59">
        <f t="shared" ref="E23" si="10">D23*$B$7</f>
        <v>486332.5</v>
      </c>
      <c r="F23" s="59">
        <v>0</v>
      </c>
      <c r="G23" s="59">
        <f>F23*$B$7</f>
        <v>0</v>
      </c>
      <c r="H23" s="59">
        <v>430084</v>
      </c>
      <c r="I23" s="59">
        <f t="shared" ref="I23" si="11">H23*$B$7</f>
        <v>537605</v>
      </c>
      <c r="J23" s="59">
        <v>0</v>
      </c>
      <c r="K23" s="59">
        <f>J23*$B$7</f>
        <v>0</v>
      </c>
      <c r="L23" s="67">
        <v>377985</v>
      </c>
      <c r="M23" s="59">
        <f t="shared" ref="M23" si="12">L23*$B$7</f>
        <v>472481.25</v>
      </c>
      <c r="N23" s="59">
        <v>0</v>
      </c>
      <c r="O23" s="61">
        <f>N23*$B$7</f>
        <v>0</v>
      </c>
    </row>
    <row r="24" spans="1:15" ht="13.5" thickBot="1" x14ac:dyDescent="0.25">
      <c r="A24" s="27" t="s">
        <v>11</v>
      </c>
      <c r="B24" s="33"/>
      <c r="C24" s="44"/>
      <c r="D24" s="10">
        <f t="shared" ref="D24:E24" si="13">SUM(D23)</f>
        <v>389066</v>
      </c>
      <c r="E24" s="9">
        <f t="shared" si="13"/>
        <v>486332.5</v>
      </c>
      <c r="F24" s="10">
        <f>SUM(F23)</f>
        <v>0</v>
      </c>
      <c r="G24" s="9">
        <f t="shared" ref="G24:O24" si="14">SUM(G23)</f>
        <v>0</v>
      </c>
      <c r="H24" s="9">
        <f t="shared" si="14"/>
        <v>430084</v>
      </c>
      <c r="I24" s="9">
        <f t="shared" si="14"/>
        <v>537605</v>
      </c>
      <c r="J24" s="9">
        <f t="shared" si="14"/>
        <v>0</v>
      </c>
      <c r="K24" s="9">
        <f t="shared" si="14"/>
        <v>0</v>
      </c>
      <c r="L24" s="14">
        <f t="shared" si="14"/>
        <v>377985</v>
      </c>
      <c r="M24" s="9">
        <f t="shared" si="14"/>
        <v>472481.25</v>
      </c>
      <c r="N24" s="9">
        <f t="shared" si="14"/>
        <v>0</v>
      </c>
      <c r="O24" s="11">
        <f t="shared" si="14"/>
        <v>0</v>
      </c>
    </row>
    <row r="25" spans="1:15" ht="51.75" thickBot="1" x14ac:dyDescent="0.25">
      <c r="A25" s="28" t="s">
        <v>21</v>
      </c>
      <c r="B25" s="34" t="s">
        <v>32</v>
      </c>
      <c r="C25" s="49" t="s">
        <v>37</v>
      </c>
      <c r="D25" s="60">
        <v>471717</v>
      </c>
      <c r="E25" s="59">
        <f t="shared" ref="E25" si="15">D25*$B$7</f>
        <v>589646.25</v>
      </c>
      <c r="F25" s="59">
        <v>0</v>
      </c>
      <c r="G25" s="59">
        <f>F25*$B$7</f>
        <v>0</v>
      </c>
      <c r="H25" s="59">
        <v>693695</v>
      </c>
      <c r="I25" s="59">
        <f t="shared" ref="I25" si="16">H25*$B$7</f>
        <v>867118.75</v>
      </c>
      <c r="J25" s="59">
        <v>0</v>
      </c>
      <c r="K25" s="59">
        <f>J25*$B$7</f>
        <v>0</v>
      </c>
      <c r="L25" s="67">
        <v>1062642</v>
      </c>
      <c r="M25" s="59">
        <f t="shared" ref="M25" si="17">L25*$B$7</f>
        <v>1328302.5</v>
      </c>
      <c r="N25" s="59">
        <v>0</v>
      </c>
      <c r="O25" s="61">
        <f>N25*$B$7</f>
        <v>0</v>
      </c>
    </row>
    <row r="26" spans="1:15" ht="13.5" thickBot="1" x14ac:dyDescent="0.25">
      <c r="A26" s="27" t="s">
        <v>12</v>
      </c>
      <c r="B26" s="33"/>
      <c r="C26" s="44"/>
      <c r="D26" s="10">
        <f>SUM(D25)</f>
        <v>471717</v>
      </c>
      <c r="E26" s="9">
        <f t="shared" ref="E26" si="18">SUM(E25)</f>
        <v>589646.25</v>
      </c>
      <c r="F26" s="10">
        <f>SUM(F25)</f>
        <v>0</v>
      </c>
      <c r="G26" s="9">
        <f t="shared" ref="G26:O26" si="19">SUM(G25)</f>
        <v>0</v>
      </c>
      <c r="H26" s="9">
        <f t="shared" si="19"/>
        <v>693695</v>
      </c>
      <c r="I26" s="9">
        <f t="shared" si="19"/>
        <v>867118.75</v>
      </c>
      <c r="J26" s="9">
        <f t="shared" si="19"/>
        <v>0</v>
      </c>
      <c r="K26" s="9">
        <f t="shared" si="19"/>
        <v>0</v>
      </c>
      <c r="L26" s="14">
        <f t="shared" si="19"/>
        <v>1062642</v>
      </c>
      <c r="M26" s="9">
        <f t="shared" si="19"/>
        <v>1328302.5</v>
      </c>
      <c r="N26" s="9">
        <f t="shared" si="19"/>
        <v>0</v>
      </c>
      <c r="O26" s="11">
        <f t="shared" si="19"/>
        <v>0</v>
      </c>
    </row>
    <row r="27" spans="1:15" x14ac:dyDescent="0.2">
      <c r="A27" s="42"/>
      <c r="B27" s="35" t="s">
        <v>14</v>
      </c>
      <c r="C27" s="50" t="s">
        <v>15</v>
      </c>
      <c r="D27" s="60">
        <v>80879</v>
      </c>
      <c r="E27" s="59">
        <f t="shared" ref="E27" si="20">D27*$B$7</f>
        <v>101098.75</v>
      </c>
      <c r="F27" s="68">
        <v>0</v>
      </c>
      <c r="G27" s="59">
        <f t="shared" ref="G27:G42" si="21">F27*$B$7</f>
        <v>0</v>
      </c>
      <c r="H27" s="68">
        <v>51775</v>
      </c>
      <c r="I27" s="59">
        <f t="shared" ref="I27" si="22">H27*$B$7</f>
        <v>64718.75</v>
      </c>
      <c r="J27" s="68">
        <v>0</v>
      </c>
      <c r="K27" s="59">
        <f t="shared" ref="K27:K42" si="23">J27*$B$7</f>
        <v>0</v>
      </c>
      <c r="L27" s="69">
        <v>44499</v>
      </c>
      <c r="M27" s="59">
        <f t="shared" ref="M27" si="24">L27*$B$7</f>
        <v>55623.75</v>
      </c>
      <c r="N27" s="68">
        <v>0</v>
      </c>
      <c r="O27" s="61">
        <f t="shared" ref="O27:O42" si="25">N27*$B$7</f>
        <v>0</v>
      </c>
    </row>
    <row r="28" spans="1:15" ht="15" x14ac:dyDescent="0.2">
      <c r="A28" s="52"/>
      <c r="B28" s="36" t="s">
        <v>33</v>
      </c>
      <c r="C28" s="51" t="s">
        <v>34</v>
      </c>
      <c r="D28" s="60">
        <v>203826</v>
      </c>
      <c r="E28" s="59">
        <f t="shared" ref="E28" si="26">D28*$B$7</f>
        <v>254782.5</v>
      </c>
      <c r="F28" s="68">
        <v>0</v>
      </c>
      <c r="G28" s="59">
        <f t="shared" si="21"/>
        <v>0</v>
      </c>
      <c r="H28" s="68">
        <v>18546</v>
      </c>
      <c r="I28" s="59">
        <f t="shared" ref="I28:I33" si="27">H28*$B$7</f>
        <v>23182.5</v>
      </c>
      <c r="J28" s="68">
        <v>0</v>
      </c>
      <c r="K28" s="59">
        <f t="shared" si="23"/>
        <v>0</v>
      </c>
      <c r="L28" s="69">
        <v>0</v>
      </c>
      <c r="M28" s="59">
        <f t="shared" ref="M28:M33" si="28">L28*$B$7</f>
        <v>0</v>
      </c>
      <c r="N28" s="68">
        <v>0</v>
      </c>
      <c r="O28" s="61">
        <f t="shared" si="25"/>
        <v>0</v>
      </c>
    </row>
    <row r="29" spans="1:15" ht="15" x14ac:dyDescent="0.2">
      <c r="A29" s="52"/>
      <c r="B29" s="36" t="s">
        <v>38</v>
      </c>
      <c r="C29" s="51" t="s">
        <v>35</v>
      </c>
      <c r="D29" s="60">
        <v>496285</v>
      </c>
      <c r="E29" s="59">
        <f t="shared" ref="E29:E34" si="29">D29*$B$7</f>
        <v>620356.25</v>
      </c>
      <c r="F29" s="68">
        <v>0</v>
      </c>
      <c r="G29" s="59">
        <f t="shared" si="21"/>
        <v>0</v>
      </c>
      <c r="H29" s="68">
        <v>440233</v>
      </c>
      <c r="I29" s="59">
        <f t="shared" si="27"/>
        <v>550291.25</v>
      </c>
      <c r="J29" s="68">
        <v>0</v>
      </c>
      <c r="K29" s="59">
        <f t="shared" si="23"/>
        <v>0</v>
      </c>
      <c r="L29" s="69">
        <v>0</v>
      </c>
      <c r="M29" s="59">
        <f t="shared" si="28"/>
        <v>0</v>
      </c>
      <c r="N29" s="68">
        <v>0</v>
      </c>
      <c r="O29" s="61">
        <f t="shared" si="25"/>
        <v>0</v>
      </c>
    </row>
    <row r="30" spans="1:15" ht="15" x14ac:dyDescent="0.2">
      <c r="A30" s="52"/>
      <c r="B30" s="36" t="s">
        <v>39</v>
      </c>
      <c r="C30" s="51" t="s">
        <v>40</v>
      </c>
      <c r="D30" s="60">
        <v>94350</v>
      </c>
      <c r="E30" s="59">
        <f t="shared" si="29"/>
        <v>117937.5</v>
      </c>
      <c r="F30" s="68">
        <v>0</v>
      </c>
      <c r="G30" s="59">
        <f t="shared" si="21"/>
        <v>0</v>
      </c>
      <c r="H30" s="68">
        <v>435586</v>
      </c>
      <c r="I30" s="59">
        <f t="shared" si="27"/>
        <v>544482.5</v>
      </c>
      <c r="J30" s="68">
        <v>0</v>
      </c>
      <c r="K30" s="59">
        <f t="shared" si="23"/>
        <v>0</v>
      </c>
      <c r="L30" s="69">
        <v>355832</v>
      </c>
      <c r="M30" s="59">
        <f t="shared" si="28"/>
        <v>444790</v>
      </c>
      <c r="N30" s="68">
        <v>0</v>
      </c>
      <c r="O30" s="61">
        <f t="shared" si="25"/>
        <v>0</v>
      </c>
    </row>
    <row r="31" spans="1:15" ht="15" x14ac:dyDescent="0.2">
      <c r="A31" s="52"/>
      <c r="B31" s="36" t="s">
        <v>41</v>
      </c>
      <c r="C31" s="51" t="s">
        <v>42</v>
      </c>
      <c r="D31" s="60">
        <v>458019</v>
      </c>
      <c r="E31" s="59">
        <f t="shared" si="29"/>
        <v>572523.75</v>
      </c>
      <c r="F31" s="68">
        <v>0</v>
      </c>
      <c r="G31" s="59">
        <f t="shared" si="21"/>
        <v>0</v>
      </c>
      <c r="H31" s="68">
        <v>109640</v>
      </c>
      <c r="I31" s="59">
        <f t="shared" si="27"/>
        <v>137050</v>
      </c>
      <c r="J31" s="68">
        <v>0</v>
      </c>
      <c r="K31" s="59">
        <f t="shared" si="23"/>
        <v>0</v>
      </c>
      <c r="L31" s="69">
        <v>0</v>
      </c>
      <c r="M31" s="59">
        <f t="shared" si="28"/>
        <v>0</v>
      </c>
      <c r="N31" s="68">
        <v>0</v>
      </c>
      <c r="O31" s="61">
        <f t="shared" si="25"/>
        <v>0</v>
      </c>
    </row>
    <row r="32" spans="1:15" ht="15" x14ac:dyDescent="0.2">
      <c r="A32" s="52"/>
      <c r="B32" s="36" t="s">
        <v>43</v>
      </c>
      <c r="C32" s="51" t="s">
        <v>44</v>
      </c>
      <c r="D32" s="60">
        <v>225076</v>
      </c>
      <c r="E32" s="59">
        <f t="shared" si="29"/>
        <v>281345</v>
      </c>
      <c r="F32" s="68">
        <v>0</v>
      </c>
      <c r="G32" s="59">
        <f t="shared" si="21"/>
        <v>0</v>
      </c>
      <c r="H32" s="68">
        <v>6341</v>
      </c>
      <c r="I32" s="59">
        <f t="shared" si="27"/>
        <v>7926.25</v>
      </c>
      <c r="J32" s="68">
        <v>0</v>
      </c>
      <c r="K32" s="59">
        <f t="shared" si="23"/>
        <v>0</v>
      </c>
      <c r="L32" s="69">
        <v>0</v>
      </c>
      <c r="M32" s="59">
        <f t="shared" si="28"/>
        <v>0</v>
      </c>
      <c r="N32" s="68">
        <v>0</v>
      </c>
      <c r="O32" s="61">
        <f t="shared" si="25"/>
        <v>0</v>
      </c>
    </row>
    <row r="33" spans="1:15" ht="15" x14ac:dyDescent="0.2">
      <c r="A33" s="52"/>
      <c r="B33" s="36" t="s">
        <v>45</v>
      </c>
      <c r="C33" s="51" t="s">
        <v>46</v>
      </c>
      <c r="D33" s="60">
        <v>186240</v>
      </c>
      <c r="E33" s="59">
        <f t="shared" si="29"/>
        <v>232800</v>
      </c>
      <c r="F33" s="59">
        <v>0</v>
      </c>
      <c r="G33" s="59">
        <f t="shared" si="21"/>
        <v>0</v>
      </c>
      <c r="H33" s="68">
        <v>184625</v>
      </c>
      <c r="I33" s="59">
        <f t="shared" si="27"/>
        <v>230781.25</v>
      </c>
      <c r="J33" s="68">
        <v>0</v>
      </c>
      <c r="K33" s="59">
        <f t="shared" si="23"/>
        <v>0</v>
      </c>
      <c r="L33" s="69">
        <v>166238</v>
      </c>
      <c r="M33" s="59">
        <f t="shared" si="28"/>
        <v>207797.5</v>
      </c>
      <c r="N33" s="68">
        <v>0</v>
      </c>
      <c r="O33" s="61">
        <f t="shared" si="25"/>
        <v>0</v>
      </c>
    </row>
    <row r="34" spans="1:15" ht="12.75" customHeight="1" x14ac:dyDescent="0.2">
      <c r="A34" s="30" t="s">
        <v>3</v>
      </c>
      <c r="B34" s="36" t="s">
        <v>47</v>
      </c>
      <c r="C34" s="51" t="s">
        <v>48</v>
      </c>
      <c r="D34" s="60">
        <v>372821</v>
      </c>
      <c r="E34" s="59">
        <f t="shared" si="29"/>
        <v>466026.25</v>
      </c>
      <c r="F34" s="68">
        <v>0</v>
      </c>
      <c r="G34" s="59">
        <f t="shared" si="21"/>
        <v>0</v>
      </c>
      <c r="H34" s="68">
        <v>372397</v>
      </c>
      <c r="I34" s="59">
        <f t="shared" ref="I34" si="30">H34*$B$7</f>
        <v>465496.25</v>
      </c>
      <c r="J34" s="68">
        <v>0</v>
      </c>
      <c r="K34" s="59">
        <f t="shared" si="23"/>
        <v>0</v>
      </c>
      <c r="L34" s="69">
        <v>29734</v>
      </c>
      <c r="M34" s="59">
        <f t="shared" ref="M34" si="31">L34*$B$7</f>
        <v>37167.5</v>
      </c>
      <c r="N34" s="68">
        <v>0</v>
      </c>
      <c r="O34" s="61">
        <f t="shared" si="25"/>
        <v>0</v>
      </c>
    </row>
    <row r="35" spans="1:15" ht="12.75" customHeight="1" x14ac:dyDescent="0.2">
      <c r="A35" s="52"/>
      <c r="B35" s="36" t="s">
        <v>49</v>
      </c>
      <c r="C35" s="51" t="s">
        <v>50</v>
      </c>
      <c r="D35" s="60">
        <v>1698831</v>
      </c>
      <c r="E35" s="59">
        <f t="shared" ref="E35:E42" si="32">D35*$B$7</f>
        <v>2123538.75</v>
      </c>
      <c r="F35" s="68">
        <v>0</v>
      </c>
      <c r="G35" s="59">
        <f t="shared" si="21"/>
        <v>0</v>
      </c>
      <c r="H35" s="68">
        <v>2380522</v>
      </c>
      <c r="I35" s="59">
        <f t="shared" ref="I35:I42" si="33">H35*$B$7</f>
        <v>2975652.5</v>
      </c>
      <c r="J35" s="68">
        <v>0</v>
      </c>
      <c r="K35" s="59">
        <f t="shared" si="23"/>
        <v>0</v>
      </c>
      <c r="L35" s="69">
        <v>370843</v>
      </c>
      <c r="M35" s="59">
        <f t="shared" ref="M35:M42" si="34">L35*$B$7</f>
        <v>463553.75</v>
      </c>
      <c r="N35" s="68">
        <v>0</v>
      </c>
      <c r="O35" s="61">
        <f t="shared" si="25"/>
        <v>0</v>
      </c>
    </row>
    <row r="36" spans="1:15" ht="15" x14ac:dyDescent="0.2">
      <c r="A36" s="52"/>
      <c r="B36" s="36" t="s">
        <v>51</v>
      </c>
      <c r="C36" s="51" t="s">
        <v>52</v>
      </c>
      <c r="D36" s="60">
        <v>235771</v>
      </c>
      <c r="E36" s="59">
        <f t="shared" si="32"/>
        <v>294713.75</v>
      </c>
      <c r="F36" s="68">
        <v>0</v>
      </c>
      <c r="G36" s="59">
        <f t="shared" si="21"/>
        <v>0</v>
      </c>
      <c r="H36" s="68">
        <v>1528194</v>
      </c>
      <c r="I36" s="59">
        <f t="shared" si="33"/>
        <v>1910242.5</v>
      </c>
      <c r="J36" s="68">
        <v>0</v>
      </c>
      <c r="K36" s="59">
        <f t="shared" si="23"/>
        <v>0</v>
      </c>
      <c r="L36" s="69">
        <v>371013</v>
      </c>
      <c r="M36" s="59">
        <f t="shared" si="34"/>
        <v>463766.25</v>
      </c>
      <c r="N36" s="68">
        <v>0</v>
      </c>
      <c r="O36" s="61">
        <f t="shared" si="25"/>
        <v>0</v>
      </c>
    </row>
    <row r="37" spans="1:15" ht="15" x14ac:dyDescent="0.2">
      <c r="A37" s="52"/>
      <c r="B37" s="36" t="s">
        <v>53</v>
      </c>
      <c r="C37" s="51" t="s">
        <v>54</v>
      </c>
      <c r="D37" s="60">
        <v>253664</v>
      </c>
      <c r="E37" s="59">
        <f t="shared" si="32"/>
        <v>317080</v>
      </c>
      <c r="F37" s="68">
        <v>0</v>
      </c>
      <c r="G37" s="59">
        <f t="shared" si="21"/>
        <v>0</v>
      </c>
      <c r="H37" s="68">
        <v>1573863</v>
      </c>
      <c r="I37" s="59">
        <f t="shared" si="33"/>
        <v>1967328.75</v>
      </c>
      <c r="J37" s="68">
        <v>0</v>
      </c>
      <c r="K37" s="59">
        <f t="shared" si="23"/>
        <v>0</v>
      </c>
      <c r="L37" s="69">
        <v>484357</v>
      </c>
      <c r="M37" s="59">
        <f t="shared" si="34"/>
        <v>605446.25</v>
      </c>
      <c r="N37" s="68">
        <v>0</v>
      </c>
      <c r="O37" s="61">
        <f t="shared" si="25"/>
        <v>0</v>
      </c>
    </row>
    <row r="38" spans="1:15" ht="15" x14ac:dyDescent="0.2">
      <c r="A38" s="52"/>
      <c r="B38" s="36" t="s">
        <v>55</v>
      </c>
      <c r="C38" s="51" t="s">
        <v>56</v>
      </c>
      <c r="D38" s="60">
        <v>207940</v>
      </c>
      <c r="E38" s="59">
        <f t="shared" si="32"/>
        <v>259925</v>
      </c>
      <c r="F38" s="68">
        <v>0</v>
      </c>
      <c r="G38" s="59">
        <f t="shared" si="21"/>
        <v>0</v>
      </c>
      <c r="H38" s="68">
        <v>2427820</v>
      </c>
      <c r="I38" s="59">
        <f t="shared" si="33"/>
        <v>3034775</v>
      </c>
      <c r="J38" s="68">
        <v>0</v>
      </c>
      <c r="K38" s="59">
        <f t="shared" si="23"/>
        <v>0</v>
      </c>
      <c r="L38" s="69">
        <v>626859</v>
      </c>
      <c r="M38" s="59">
        <f t="shared" si="34"/>
        <v>783573.75</v>
      </c>
      <c r="N38" s="68">
        <v>0</v>
      </c>
      <c r="O38" s="61">
        <f t="shared" si="25"/>
        <v>0</v>
      </c>
    </row>
    <row r="39" spans="1:15" ht="15" x14ac:dyDescent="0.2">
      <c r="A39" s="52"/>
      <c r="B39" s="36" t="s">
        <v>57</v>
      </c>
      <c r="C39" s="51" t="s">
        <v>58</v>
      </c>
      <c r="D39" s="60">
        <v>973537</v>
      </c>
      <c r="E39" s="59">
        <f t="shared" si="32"/>
        <v>1216921.25</v>
      </c>
      <c r="F39" s="68">
        <v>0</v>
      </c>
      <c r="G39" s="59">
        <f t="shared" si="21"/>
        <v>0</v>
      </c>
      <c r="H39" s="68">
        <v>2311224</v>
      </c>
      <c r="I39" s="59">
        <f t="shared" si="33"/>
        <v>2889030</v>
      </c>
      <c r="J39" s="68">
        <v>0</v>
      </c>
      <c r="K39" s="59">
        <f t="shared" si="23"/>
        <v>0</v>
      </c>
      <c r="L39" s="69">
        <v>922837</v>
      </c>
      <c r="M39" s="59">
        <f t="shared" si="34"/>
        <v>1153546.25</v>
      </c>
      <c r="N39" s="68">
        <v>0</v>
      </c>
      <c r="O39" s="61">
        <f t="shared" si="25"/>
        <v>0</v>
      </c>
    </row>
    <row r="40" spans="1:15" ht="15" x14ac:dyDescent="0.2">
      <c r="A40" s="52"/>
      <c r="B40" s="36" t="s">
        <v>60</v>
      </c>
      <c r="C40" s="51" t="s">
        <v>59</v>
      </c>
      <c r="D40" s="60">
        <v>8736</v>
      </c>
      <c r="E40" s="59">
        <f t="shared" si="32"/>
        <v>10920</v>
      </c>
      <c r="F40" s="68">
        <v>0</v>
      </c>
      <c r="G40" s="59">
        <f t="shared" si="21"/>
        <v>0</v>
      </c>
      <c r="H40" s="68">
        <v>1536121</v>
      </c>
      <c r="I40" s="59">
        <f t="shared" si="33"/>
        <v>1920151.25</v>
      </c>
      <c r="J40" s="68">
        <v>0</v>
      </c>
      <c r="K40" s="59">
        <f t="shared" si="23"/>
        <v>0</v>
      </c>
      <c r="L40" s="69">
        <v>1540656</v>
      </c>
      <c r="M40" s="59">
        <f t="shared" si="34"/>
        <v>1925820</v>
      </c>
      <c r="N40" s="68">
        <v>0</v>
      </c>
      <c r="O40" s="61">
        <f t="shared" si="25"/>
        <v>0</v>
      </c>
    </row>
    <row r="41" spans="1:15" ht="15" x14ac:dyDescent="0.2">
      <c r="A41" s="52"/>
      <c r="B41" s="36" t="s">
        <v>61</v>
      </c>
      <c r="C41" s="51" t="s">
        <v>62</v>
      </c>
      <c r="D41" s="60">
        <v>2368910</v>
      </c>
      <c r="E41" s="59">
        <f t="shared" si="32"/>
        <v>2961137.5</v>
      </c>
      <c r="F41" s="68">
        <v>0</v>
      </c>
      <c r="G41" s="59">
        <f t="shared" si="21"/>
        <v>0</v>
      </c>
      <c r="H41" s="68">
        <v>516255</v>
      </c>
      <c r="I41" s="59">
        <f t="shared" si="33"/>
        <v>645318.75</v>
      </c>
      <c r="J41" s="68">
        <v>0</v>
      </c>
      <c r="K41" s="59">
        <f t="shared" si="23"/>
        <v>0</v>
      </c>
      <c r="L41" s="69">
        <v>24531</v>
      </c>
      <c r="M41" s="59">
        <f t="shared" si="34"/>
        <v>30663.75</v>
      </c>
      <c r="N41" s="68">
        <v>0</v>
      </c>
      <c r="O41" s="61">
        <f t="shared" si="25"/>
        <v>0</v>
      </c>
    </row>
    <row r="42" spans="1:15" ht="15.75" thickBot="1" x14ac:dyDescent="0.25">
      <c r="A42" s="52"/>
      <c r="B42" s="36" t="s">
        <v>63</v>
      </c>
      <c r="C42" s="51" t="s">
        <v>64</v>
      </c>
      <c r="D42" s="70">
        <v>0</v>
      </c>
      <c r="E42" s="71">
        <f t="shared" si="32"/>
        <v>0</v>
      </c>
      <c r="F42" s="71">
        <v>0</v>
      </c>
      <c r="G42" s="71">
        <f t="shared" si="21"/>
        <v>0</v>
      </c>
      <c r="H42" s="71">
        <v>0</v>
      </c>
      <c r="I42" s="71">
        <f t="shared" si="33"/>
        <v>0</v>
      </c>
      <c r="J42" s="71">
        <v>0</v>
      </c>
      <c r="K42" s="71">
        <f t="shared" si="23"/>
        <v>0</v>
      </c>
      <c r="L42" s="69">
        <v>0</v>
      </c>
      <c r="M42" s="59">
        <f t="shared" si="34"/>
        <v>0</v>
      </c>
      <c r="N42" s="68">
        <v>0</v>
      </c>
      <c r="O42" s="61">
        <f t="shared" si="25"/>
        <v>0</v>
      </c>
    </row>
    <row r="43" spans="1:15" ht="13.5" thickBot="1" x14ac:dyDescent="0.25">
      <c r="A43" s="53" t="s">
        <v>13</v>
      </c>
      <c r="B43" s="33"/>
      <c r="C43" s="38"/>
      <c r="D43" s="10">
        <f t="shared" ref="D43:O43" si="35">SUM(D27:D42)</f>
        <v>7864885</v>
      </c>
      <c r="E43" s="14">
        <f t="shared" si="35"/>
        <v>9831106.25</v>
      </c>
      <c r="F43" s="8">
        <f t="shared" si="35"/>
        <v>0</v>
      </c>
      <c r="G43" s="14">
        <f t="shared" si="35"/>
        <v>0</v>
      </c>
      <c r="H43" s="9">
        <f t="shared" si="35"/>
        <v>13893142</v>
      </c>
      <c r="I43" s="14">
        <f t="shared" si="35"/>
        <v>17366427.5</v>
      </c>
      <c r="J43" s="14">
        <f t="shared" si="35"/>
        <v>0</v>
      </c>
      <c r="K43" s="14">
        <f t="shared" si="35"/>
        <v>0</v>
      </c>
      <c r="L43" s="14">
        <f t="shared" si="35"/>
        <v>4937399</v>
      </c>
      <c r="M43" s="14">
        <f t="shared" si="35"/>
        <v>6171748.75</v>
      </c>
      <c r="N43" s="14">
        <f t="shared" si="35"/>
        <v>0</v>
      </c>
      <c r="O43" s="15">
        <f t="shared" si="35"/>
        <v>0</v>
      </c>
    </row>
    <row r="44" spans="1:15" ht="15" thickBot="1" x14ac:dyDescent="0.25">
      <c r="A44" s="105" t="s">
        <v>0</v>
      </c>
      <c r="B44" s="106"/>
      <c r="C44" s="107"/>
      <c r="D44" s="40">
        <f t="shared" ref="D44:O44" si="36">SUM(D18+D20+D22+D24+D26+D43)</f>
        <v>13658562</v>
      </c>
      <c r="E44" s="14">
        <f t="shared" si="36"/>
        <v>17073202.5</v>
      </c>
      <c r="F44" s="16">
        <f t="shared" si="36"/>
        <v>0</v>
      </c>
      <c r="G44" s="14">
        <f t="shared" si="36"/>
        <v>0</v>
      </c>
      <c r="H44" s="40">
        <f t="shared" si="36"/>
        <v>16387029</v>
      </c>
      <c r="I44" s="14">
        <f t="shared" si="36"/>
        <v>20483786.25</v>
      </c>
      <c r="J44" s="16">
        <f t="shared" si="36"/>
        <v>0</v>
      </c>
      <c r="K44" s="14">
        <f t="shared" si="36"/>
        <v>0</v>
      </c>
      <c r="L44" s="16">
        <f t="shared" si="36"/>
        <v>7815572</v>
      </c>
      <c r="M44" s="14">
        <f t="shared" si="36"/>
        <v>9769465</v>
      </c>
      <c r="N44" s="16">
        <f t="shared" si="36"/>
        <v>0</v>
      </c>
      <c r="O44" s="15">
        <f t="shared" si="36"/>
        <v>0</v>
      </c>
    </row>
    <row r="45" spans="1:15" ht="15" x14ac:dyDescent="0.25">
      <c r="A45" s="82" t="s">
        <v>16</v>
      </c>
      <c r="B45" s="83"/>
      <c r="C45" s="84"/>
      <c r="D45" s="41"/>
      <c r="E45" s="17"/>
      <c r="F45" s="12">
        <v>0</v>
      </c>
      <c r="G45" s="17"/>
      <c r="H45" s="13"/>
      <c r="I45" s="17"/>
      <c r="J45" s="12">
        <v>0</v>
      </c>
      <c r="K45" s="17"/>
      <c r="L45" s="12"/>
      <c r="M45" s="17"/>
      <c r="N45" s="12">
        <v>0</v>
      </c>
      <c r="O45" s="18"/>
    </row>
    <row r="46" spans="1:15" ht="15" x14ac:dyDescent="0.25">
      <c r="A46" s="76" t="s">
        <v>67</v>
      </c>
      <c r="B46" s="77"/>
      <c r="C46" s="78"/>
      <c r="D46" s="19"/>
      <c r="E46" s="19"/>
      <c r="F46" s="19">
        <v>3742669</v>
      </c>
      <c r="G46" s="19"/>
      <c r="H46" s="19"/>
      <c r="I46" s="19"/>
      <c r="J46" s="19">
        <v>2070448</v>
      </c>
      <c r="K46" s="19"/>
      <c r="L46" s="37"/>
      <c r="M46" s="19"/>
      <c r="N46" s="19">
        <v>0</v>
      </c>
      <c r="O46" s="20"/>
    </row>
    <row r="47" spans="1:15" ht="15.75" customHeight="1" thickBot="1" x14ac:dyDescent="0.3">
      <c r="A47" s="79" t="s">
        <v>4</v>
      </c>
      <c r="B47" s="80"/>
      <c r="C47" s="81"/>
      <c r="D47" s="21"/>
      <c r="E47" s="21"/>
      <c r="F47" s="22">
        <f>SUM(F45+F46)</f>
        <v>3742669</v>
      </c>
      <c r="G47" s="22"/>
      <c r="H47" s="22"/>
      <c r="I47" s="22"/>
      <c r="J47" s="22">
        <f>SUM(J45+J46)</f>
        <v>2070448</v>
      </c>
      <c r="K47" s="22"/>
      <c r="L47" s="39"/>
      <c r="M47" s="22"/>
      <c r="N47" s="22">
        <f>SUM(N45+N46)</f>
        <v>0</v>
      </c>
      <c r="O47" s="23"/>
    </row>
    <row r="48" spans="1:15" x14ac:dyDescent="0.2">
      <c r="A48" s="6" t="s">
        <v>68</v>
      </c>
      <c r="B48" s="45"/>
      <c r="C48" s="45"/>
      <c r="D48" s="6"/>
      <c r="E48" s="6"/>
      <c r="F48" s="6"/>
      <c r="G48" s="6"/>
      <c r="H48" s="6"/>
      <c r="I48" s="6"/>
      <c r="J48" s="43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</sheetData>
  <mergeCells count="15">
    <mergeCell ref="N6:O6"/>
    <mergeCell ref="A16:A17"/>
    <mergeCell ref="A46:C46"/>
    <mergeCell ref="A47:C47"/>
    <mergeCell ref="A45:C45"/>
    <mergeCell ref="A10:O10"/>
    <mergeCell ref="H11:O11"/>
    <mergeCell ref="M12:O12"/>
    <mergeCell ref="A13:A15"/>
    <mergeCell ref="B13:B15"/>
    <mergeCell ref="C13:C15"/>
    <mergeCell ref="D13:G14"/>
    <mergeCell ref="H13:K14"/>
    <mergeCell ref="L13:O14"/>
    <mergeCell ref="A44:C44"/>
  </mergeCells>
  <pageMargins left="0.27559055118110237" right="0.27559055118110237" top="0.56000000000000005" bottom="0.47244094488188981" header="0.51181102362204722" footer="0.51181102362204722"/>
  <pageSetup paperSize="9" scale="64" orientation="landscape" r:id="rId1"/>
  <headerFooter alignWithMargins="0"/>
  <ignoredErrors>
    <ignoredError sqref="F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do_knihy_SFM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2013-10-10T12:10:34Z</cp:lastPrinted>
  <dcterms:created xsi:type="dcterms:W3CDTF">2009-03-02T17:14:04Z</dcterms:created>
  <dcterms:modified xsi:type="dcterms:W3CDTF">2013-10-10T12:24:09Z</dcterms:modified>
</cp:coreProperties>
</file>