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0" yWindow="30" windowWidth="15480" windowHeight="11640" activeTab="0"/>
  </bookViews>
  <sheets>
    <sheet name="príloha NP 2" sheetId="1" r:id="rId2"/>
  </sheets>
  <definedNames>
    <definedName name="_xlnm.Print_Area" localSheetId="0">'príloha NP 2'!$A$1:$Z$28</definedName>
  </definedNames>
  <calcPr fullCalcOnLoad="1"/>
</workbook>
</file>

<file path=xl/calcChain.xml><?xml version="1.0" encoding="utf-8"?>
<calcChain xmlns="http://schemas.openxmlformats.org/spreadsheetml/2006/main">
  <c r="Z13" i="1" l="1"/>
</calcChain>
</file>

<file path=xl/sharedStrings.xml><?xml version="1.0" encoding="utf-8"?>
<sst xmlns="http://schemas.openxmlformats.org/spreadsheetml/2006/main" count="45" uniqueCount="36">
  <si>
    <t>§</t>
  </si>
  <si>
    <t>stĺ. 1</t>
  </si>
  <si>
    <t>najviac 3 000 Sk</t>
  </si>
  <si>
    <t xml:space="preserve">BA kraj: 55% z 16xCCP </t>
  </si>
  <si>
    <t>Spolu:</t>
  </si>
  <si>
    <t>Poznámky:</t>
  </si>
  <si>
    <r>
      <t>2009</t>
    </r>
    <r>
      <rPr>
        <b/>
        <vertAlign val="superscript"/>
        <sz val="10"/>
        <rFont val="Arial"/>
        <family val="2"/>
        <charset val="238"/>
      </rPr>
      <t>3)</t>
    </r>
  </si>
  <si>
    <r>
      <t>2010</t>
    </r>
    <r>
      <rPr>
        <b/>
        <vertAlign val="superscript"/>
        <sz val="10"/>
        <rFont val="Arial"/>
        <family val="2"/>
        <charset val="238"/>
      </rPr>
      <t>4)</t>
    </r>
  </si>
  <si>
    <t>v Sk</t>
  </si>
  <si>
    <t>stĺ.2 (v Sk)</t>
  </si>
  <si>
    <r>
      <t>2008</t>
    </r>
    <r>
      <rPr>
        <b/>
        <vertAlign val="superscript"/>
        <sz val="10"/>
        <rFont val="Arial"/>
        <family val="2"/>
        <charset val="238"/>
      </rPr>
      <t>1)</t>
    </r>
  </si>
  <si>
    <r>
      <t>2009</t>
    </r>
    <r>
      <rPr>
        <b/>
        <vertAlign val="superscript"/>
        <sz val="10"/>
        <rFont val="Arial"/>
        <family val="2"/>
        <charset val="238"/>
      </rPr>
      <t>2)</t>
    </r>
  </si>
  <si>
    <r>
      <t>2010</t>
    </r>
    <r>
      <rPr>
        <b/>
        <vertAlign val="superscript"/>
        <sz val="10"/>
        <rFont val="Arial"/>
        <family val="2"/>
        <charset val="238"/>
      </rPr>
      <t>3)</t>
    </r>
  </si>
  <si>
    <t>Zákonom navrhovaná maximálna výška príspevku</t>
  </si>
  <si>
    <t>Odhadovaná priemerná suma finančných prostriedkov na 1 vytvorené-obsadené PM, resp. 1 zaradenú osobu, resp. 1 podporené PM ročne</t>
  </si>
  <si>
    <r>
      <t>2011</t>
    </r>
    <r>
      <rPr>
        <b/>
        <vertAlign val="superscript"/>
        <sz val="10"/>
        <rFont val="Arial"/>
        <family val="2"/>
        <charset val="238"/>
      </rPr>
      <t>4)</t>
    </r>
  </si>
  <si>
    <t>Predpokladaný počet vytvorených-obsadených PM, resp. zaradených osôb, resp. podporených PM ročne (stĺ. 1) a odhadovaný objem finančných prostriedkov na realizáciu opatrení v rokoch 2008 - 2011 (stĺ. 2)</t>
  </si>
  <si>
    <t>§ 52</t>
  </si>
  <si>
    <t>§ 52a</t>
  </si>
  <si>
    <t>príspevok vo výške sumy životného minima (počas 6 mesiacov)</t>
  </si>
  <si>
    <r>
      <t xml:space="preserve">§ 52a </t>
    </r>
    <r>
      <rPr>
        <sz val="10"/>
        <rFont val="Arial"/>
        <family val="2"/>
        <charset val="238"/>
      </rPr>
      <t>Príspevok na aktivačnú činnosť formou dobrovoľníckej služby</t>
    </r>
  </si>
  <si>
    <t xml:space="preserve">Stanovenie výšky príspevku v zmysle návrhu </t>
  </si>
  <si>
    <t>najviac 7 % z CCP + 3 % z CCP na mzdu koordinátora (počas prvých 6 mesiacov)</t>
  </si>
  <si>
    <t>najviac 4 % z CCP + 3 % z CCP na koordinátora (počas ďalších 6 mesiacov)</t>
  </si>
  <si>
    <t>najviac 7 % z CCP + 3 % z CCP na mzdu koordinátora (počas 6 mesiacov)</t>
  </si>
  <si>
    <t>§ 60</t>
  </si>
  <si>
    <t>2,5-násobok CCP</t>
  </si>
  <si>
    <t>5-násobok CCP</t>
  </si>
  <si>
    <t>5 387 Sk od 1.7.2008</t>
  </si>
  <si>
    <r>
      <t xml:space="preserve">§ 60 </t>
    </r>
    <r>
      <rPr>
        <sz val="10"/>
        <rFont val="Arial"/>
        <family val="2"/>
        <charset val="238"/>
      </rPr>
      <t>Príspevok na úhradu prevádzkových nákladov chránenej dielne alebo chráneného pracoviska a na úhradu nákladov na dopravu zamestnancov</t>
    </r>
  </si>
  <si>
    <t>Odhadovaný objem finančných prostriedkov na vybrané nástroje AOTP</t>
  </si>
  <si>
    <r>
      <t xml:space="preserve">§ 52 </t>
    </r>
    <r>
      <rPr>
        <sz val="10"/>
        <rFont val="Arial"/>
        <family val="2"/>
        <charset val="238"/>
      </rPr>
      <t>Príspevok na aktivačnú činnosť formou menších obecných služieb pre obec</t>
    </r>
  </si>
  <si>
    <t xml:space="preserve">2) Výška sumy príspevkov na rok 2009 je vypočítaná z priemernej mzdy zamestnanca v hospodárstve SR prognózovanej na rok 2008 (zdroj: IFP MF SR z 29. 1. 2008, Prognóza vybraných indikátorov vývoja ekonomiky SR podľa IFP). Výška príspevku pre 1 UoZ podľa § 52a je vypočítaná ako priemer súm životného minima do 30. 6. 2009 (5 390 Sk) a po jeho valorizácii od 1. 7. 2009 (odhad 5 560 Sk; prepočítaný priemernou mierou inflácie odhadovanou Inštitútom finančnej politiky MF SR). </t>
  </si>
  <si>
    <t xml:space="preserve">3) Výška sumy príspevkov na rok 2010 je vypočítaná z priemernej mzdy zamestnanca v hospodárstve SR prognózovanej na rok 2009 (zdroj: IFP MF SR z 29. 1. 2008, Prognóza vybraných indikátorov vývoja ekonomiky SR podľa IFP). Výška príspevku pre 1 UoZ podľa § 52a je vypočítaná ako priemer súm životného minima do 30. 6. 2010 (odhad 5 560 Sk) a po jeho valorizácii od 1. 7. 2010 (odhad 5 730 Sk; prepočítaný priemernou mierou inflácie odhadovanou Inštitútom finančnej politiky MF SR). </t>
  </si>
  <si>
    <t xml:space="preserve">4) Výška sumy príspevkov na rok 2011 je vypočítaná z priemernej mzdy zamestnanca v hospodárstve SR prognózovanej na rok 2010 (zdroj: IFP MF SR z 29. 1. 2008, Prognóza vybraných indikátorov vývoja ekonomiky SR podľa IFP). Výška príspevku pre 1 UoZ podľa § 52a je vypočítaná ako priemer súm životného minima do 30. 6. 2011 (odhad 5 730 Sk) a po jeho valorizácii od 1. 7. 2011 (odhad 5 920 Sk; prepočítaný priemernou mierou inflácie odhadovanou Inštitútom finančnej politiky MF SR). </t>
  </si>
  <si>
    <t>1) Výška sumy príspevkov na rok 2008 je vypočítaná z priemernej mzdy zamestnanca v hospodárstve SR za I. - III. štvrťrok 2007 (25 975 Sk). Suma životného minima pre jednu plnoletú fyzickú osobu na určenie výšky príspevku pre 1 UoZ podľa § 52a je vo výške 5 390 Sk (valorizácia ŽM od 1.7.2008).</t>
  </si>
</sst>
</file>

<file path=xl/styles.xml><?xml version="1.0" encoding="utf-8"?>
<styleSheet xmlns="http://schemas.openxmlformats.org/spreadsheetml/2006/main">
  <numFmts count="25">
    <numFmt numFmtId="5" formatCode="#,##0\ &quot;Sk&quot;;\-#,##0\ &quot;Sk&quot;"/>
    <numFmt numFmtId="6" formatCode="#,##0\ &quot;Sk&quot;;[Red]\-#,##0\ &quot;Sk&quot;"/>
    <numFmt numFmtId="7" formatCode="#,##0.00\ &quot;Sk&quot;;\-#,##0.00\ &quot;Sk&quot;"/>
    <numFmt numFmtId="8" formatCode="#,##0.00\ &quot;Sk&quot;;[Red]\-#,##0.00\ &quot;Sk&quot;"/>
    <numFmt numFmtId="42" formatCode="_-* #,##0\ &quot;Sk&quot;_-;\-* #,##0\ &quot;Sk&quot;_-;_-* &quot;-&quot;\ &quot;Sk&quot;_-;_-@_-"/>
    <numFmt numFmtId="41" formatCode="_-* #,##0\ _S_k_-;\-* #,##0\ _S_k_-;_-* &quot;-&quot;\ _S_k_-;_-@_-"/>
    <numFmt numFmtId="44" formatCode="_-* #,##0.00\ &quot;Sk&quot;_-;\-* #,##0.00\ &quot;Sk&quot;_-;_-* &quot;-&quot;??\ &quot;Sk&quot;_-;_-@_-"/>
    <numFmt numFmtId="43" formatCode="_-* #,##0.00\ _S_k_-;\-* #,##0.00\ _S_k_-;_-* &quot;-&quot;??\ _S_k_-;_-@_-"/>
    <numFmt numFmtId="164" formatCode="0.00000000"/>
    <numFmt numFmtId="165" formatCode="0.0000000"/>
    <numFmt numFmtId="166" formatCode="0.000000"/>
    <numFmt numFmtId="167" formatCode="0.00000"/>
    <numFmt numFmtId="168" formatCode="0.0000"/>
    <numFmt numFmtId="169" formatCode="0.000"/>
    <numFmt numFmtId="170" formatCode="0.0"/>
    <numFmt numFmtId="171" formatCode="&quot;Áno&quot;;&quot;Áno&quot;;&quot;Nie&quot;"/>
    <numFmt numFmtId="172" formatCode="&quot;Pravda&quot;;&quot;Pravda&quot;;&quot;Nepravda&quot;"/>
    <numFmt numFmtId="173" formatCode="&quot;Zapnuté&quot;;&quot;Zapnuté&quot;;&quot;Vypnuté&quot;"/>
    <numFmt numFmtId="174" formatCode="#,##0.0"/>
    <numFmt numFmtId="175" formatCode="&quot;Yes&quot;;&quot;Yes&quot;;&quot;No&quot;"/>
    <numFmt numFmtId="176" formatCode="&quot;True&quot;;&quot;True&quot;;&quot;False&quot;"/>
    <numFmt numFmtId="177" formatCode="&quot;On&quot;;&quot;On&quot;;&quot;Off&quot;"/>
    <numFmt numFmtId="178" formatCode="#,##0.0000"/>
    <numFmt numFmtId="179" formatCode="#,##0\ &quot;Sk&quot;"/>
    <numFmt numFmtId="180" formatCode="#,##0.00\ &quot;Sk&quot;"/>
  </numFmts>
  <fonts count="7">
    <font>
      <sz val="10"/>
      <name val="Arial"/>
      <family val="0"/>
      <charset val="238"/>
    </font>
    <font>
      <u val="single"/>
      <sz val="10"/>
      <color indexed="12"/>
      <name val="Arial"/>
      <family val="0"/>
      <charset val="238"/>
    </font>
    <font>
      <u val="single"/>
      <sz val="10"/>
      <color indexed="36"/>
      <name val="Arial"/>
      <family val="0"/>
      <charset val="238"/>
    </font>
    <font>
      <sz val="8"/>
      <name val="Arial"/>
      <family val="0"/>
      <charset val="238"/>
    </font>
    <font>
      <b/>
      <sz val="10"/>
      <name val="Arial"/>
      <family val="2"/>
      <charset val="238"/>
    </font>
    <font>
      <b/>
      <vertAlign val="superscript"/>
      <sz val="10"/>
      <name val="Arial"/>
      <family val="2"/>
      <charset val="238"/>
    </font>
    <font>
      <b/>
      <sz val="12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31"/>
        <bgColor indexed="64"/>
      </patternFill>
    </fill>
  </fills>
  <borders count="47">
    <border>
      <left/>
      <right/>
      <top/>
      <bottom/>
      <diagonal/>
    </border>
    <border>
      <left style="thin">
        <color auto="1"/>
      </left>
      <right>
        <color indexed="0"/>
      </right>
      <top style="thin">
        <color auto="1"/>
      </top>
      <bottom style="thin">
        <color auto="1"/>
      </bottom>
    </border>
    <border>
      <left>
        <color indexed="0"/>
      </left>
      <right style="thin">
        <color auto="1"/>
      </right>
      <top style="thin">
        <color auto="1"/>
      </top>
      <bottom style="thin">
        <color auto="1"/>
      </bottom>
    </border>
    <border>
      <left style="medium">
        <color auto="1"/>
      </left>
      <right>
        <color indexed="0"/>
      </right>
      <top style="medium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</border>
    <border>
      <left style="medium">
        <color auto="1"/>
      </left>
      <right>
        <color indexed="0"/>
      </right>
      <top style="medium">
        <color auto="1"/>
      </top>
      <bottom>
        <color indexed="0"/>
      </bottom>
    </border>
    <border>
      <left style="medium">
        <color auto="1"/>
      </left>
      <right>
        <color indexed="0"/>
      </right>
      <top>
        <color indexed="0"/>
      </top>
      <bottom style="medium">
        <color auto="1"/>
      </bottom>
    </border>
    <border>
      <left style="medium">
        <color auto="1"/>
      </left>
      <right style="thin">
        <color auto="1"/>
      </right>
      <top>
        <color indexed="0"/>
      </top>
      <bottom style="medium">
        <color auto="1"/>
      </bottom>
    </border>
    <border>
      <left>
        <color indexed="0"/>
      </left>
      <right>
        <color indexed="0"/>
      </right>
      <top>
        <color indexed="0"/>
      </top>
      <bottom style="medium">
        <color auto="1"/>
      </bottom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>
        <color indexed="0"/>
      </top>
      <bottom>
        <color indexed="0"/>
      </bottom>
    </border>
    <border>
      <left style="medium">
        <color auto="1"/>
      </left>
      <right style="medium">
        <color auto="1"/>
      </right>
      <top>
        <color indexed="0"/>
      </top>
      <bottom style="medium">
        <color auto="1"/>
      </bottom>
    </border>
    <border>
      <left style="medium">
        <color auto="1"/>
      </left>
      <right>
        <color indexed="0"/>
      </right>
      <top>
        <color indexed="0"/>
      </top>
      <bottom>
        <color indexed="0"/>
      </bottom>
    </border>
    <border>
      <left>
        <color indexed="0"/>
      </left>
      <right style="medium">
        <color auto="1"/>
      </right>
      <top style="medium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medium">
        <color auto="1"/>
      </top>
      <bottom>
        <color indexed="0"/>
      </bottom>
    </border>
    <border>
      <left style="thin">
        <color auto="1"/>
      </left>
      <right style="thin">
        <color auto="1"/>
      </right>
      <top>
        <color indexed="0"/>
      </top>
      <bottom style="medium">
        <color auto="1"/>
      </bottom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</border>
    <border>
      <left style="medium">
        <color auto="1"/>
      </left>
      <right>
        <color indexed="0"/>
      </right>
      <top style="medium">
        <color auto="1"/>
      </top>
      <bottom style="thin">
        <color auto="1"/>
      </bottom>
    </border>
    <border>
      <left>
        <color indexed="0"/>
      </left>
      <right style="medium">
        <color auto="1"/>
      </right>
      <top>
        <color indexed="0"/>
      </top>
      <bottom style="medium">
        <color auto="1"/>
      </bottom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</border>
    <border>
      <left>
        <color indexed="0"/>
      </left>
      <right>
        <color indexed="0"/>
      </right>
      <top style="medium">
        <color auto="1"/>
      </top>
      <bottom style="medium">
        <color auto="1"/>
      </bottom>
    </border>
    <border>
      <left>
        <color indexed="0"/>
      </left>
      <right style="medium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>
        <color indexed="0"/>
      </right>
      <top>
        <color indexed="0"/>
      </top>
      <bottom>
        <color indexed="0"/>
      </bottom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</border>
    <border>
      <left style="thin">
        <color auto="1"/>
      </left>
      <right>
        <color indexed="0"/>
      </right>
      <top style="medium">
        <color auto="1"/>
      </top>
      <bottom style="medium">
        <color auto="1"/>
      </bottom>
    </border>
    <border>
      <left>
        <color indexed="0"/>
      </left>
      <right>
        <color indexed="0"/>
      </right>
      <top style="medium">
        <color auto="1"/>
      </top>
      <bottom style="thin">
        <color auto="1"/>
      </bottom>
    </border>
    <border>
      <left style="medium">
        <color auto="1"/>
      </left>
      <right style="medium">
        <color auto="1"/>
      </right>
      <top style="medium">
        <color auto="1"/>
      </top>
      <bottom>
        <color indexed="0"/>
      </bottom>
    </border>
    <border>
      <left>
        <color indexed="0"/>
      </left>
      <right style="thin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>
        <color indexed="0"/>
      </bottom>
    </border>
    <border>
      <left>
        <color indexed="0"/>
      </left>
      <right style="medium">
        <color auto="1"/>
      </right>
      <top>
        <color indexed="0"/>
      </top>
      <bottom>
        <color indexed="0"/>
      </bottom>
    </border>
    <border>
      <left style="medium">
        <color auto="1"/>
      </left>
      <right style="thin">
        <color auto="1"/>
      </right>
      <top style="medium">
        <color auto="1"/>
      </top>
      <bottom>
        <color indexed="0"/>
      </bottom>
    </border>
    <border>
      <left style="medium">
        <color auto="1"/>
      </left>
      <right style="thin">
        <color auto="1"/>
      </right>
      <top>
        <color indexed="0"/>
      </top>
      <bottom>
        <color indexed="0"/>
      </bottom>
    </border>
    <border>
      <left>
        <color indexed="0"/>
      </left>
      <right style="medium">
        <color auto="1"/>
      </right>
      <top style="medium">
        <color auto="1"/>
      </top>
      <bottom>
        <color indexed="0"/>
      </bottom>
    </border>
    <border>
      <left style="thin">
        <color auto="1"/>
      </left>
      <right style="medium">
        <color auto="1"/>
      </right>
      <top>
        <color indexed="0"/>
      </top>
      <bottom>
        <color indexed="0"/>
      </bottom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</border>
    <border>
      <left>
        <color indexed="0"/>
      </left>
      <right style="medium">
        <color auto="1"/>
      </right>
      <top style="thin">
        <color auto="1"/>
      </top>
      <bottom style="medium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</border>
    <border>
      <left style="thin">
        <color auto="1"/>
      </left>
      <right style="medium">
        <color auto="1"/>
      </right>
      <top>
        <color indexed="0"/>
      </top>
      <bottom style="medium">
        <color auto="1"/>
      </bottom>
    </border>
    <border>
      <left>
        <color indexed="0"/>
      </left>
      <right>
        <color indexed="0"/>
      </right>
      <top style="medium">
        <color auto="1"/>
      </top>
      <bottom>
        <color indexed="0"/>
      </bottom>
    </border>
    <border>
      <left style="medium">
        <color auto="1"/>
      </left>
      <right style="medium">
        <color auto="1"/>
      </right>
      <top>
        <color indexed="0"/>
      </top>
      <bottom>
        <color indexed="0"/>
      </bottom>
    </border>
    <border>
      <left style="medium">
        <color auto="1"/>
      </left>
      <right style="medium">
        <color auto="1"/>
      </right>
      <top style="thin">
        <color auto="1"/>
      </top>
      <bottom>
        <color indexed="0"/>
      </bottom>
    </border>
    <border>
      <left style="medium">
        <color auto="1"/>
      </left>
      <right style="thin">
        <color auto="1"/>
      </right>
      <top style="thin">
        <color auto="1"/>
      </top>
      <bottom>
        <color indexed="0"/>
      </bottom>
    </border>
    <border>
      <left style="thin">
        <color auto="1"/>
      </left>
      <right style="medium">
        <color auto="1"/>
      </right>
      <top style="thin">
        <color auto="1"/>
      </top>
      <bottom>
        <color indexed="0"/>
      </bottom>
    </border>
  </borders>
  <cellStyleXfs count="22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0" fontId="1" fillId="0" borderId="0" applyNumberForma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189">
    <xf numFmtId="0" fontId="0" fillId="0" borderId="0" xfId="0" applyAlignment="1">
      <alignment/>
    </xf>
    <xf numFmtId="0" fontId="4" fillId="2" borderId="1" xfId="0" applyFont="1" applyFill="1" applyBorder="1" applyAlignment="1">
      <alignment/>
    </xf>
    <xf numFmtId="0" fontId="0" fillId="2" borderId="2" xfId="0" applyFill="1" applyBorder="1" applyAlignment="1">
      <alignment/>
    </xf>
    <xf numFmtId="0" fontId="0" fillId="0" borderId="0" xfId="0" applyFill="1" applyAlignment="1">
      <alignment/>
    </xf>
    <xf numFmtId="0" fontId="4" fillId="0" borderId="0" xfId="0" applyFont="1" applyAlignment="1">
      <alignment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 shrinkToFit="1"/>
    </xf>
    <xf numFmtId="0" fontId="4" fillId="0" borderId="5" xfId="0" applyFont="1" applyBorder="1" applyAlignment="1">
      <alignment horizontal="center" vertical="center" wrapText="1" shrinkToFit="1"/>
    </xf>
    <xf numFmtId="0" fontId="4" fillId="0" borderId="0" xfId="0" applyFont="1" applyFill="1" applyAlignment="1">
      <alignment/>
    </xf>
    <xf numFmtId="0" fontId="4" fillId="0" borderId="3" xfId="0" applyFont="1" applyBorder="1" applyAlignment="1">
      <alignment horizontal="center" vertical="center" wrapText="1" shrinkToFit="1"/>
    </xf>
    <xf numFmtId="0" fontId="4" fillId="0" borderId="6" xfId="0" applyFont="1" applyBorder="1" applyAlignment="1">
      <alignment/>
    </xf>
    <xf numFmtId="0" fontId="4" fillId="3" borderId="6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0" fontId="4" fillId="4" borderId="8" xfId="0" applyFont="1" applyFill="1" applyBorder="1" applyAlignment="1">
      <alignment horizontal="center"/>
    </xf>
    <xf numFmtId="0" fontId="4" fillId="4" borderId="9" xfId="0" applyFont="1" applyFill="1" applyBorder="1" applyAlignment="1">
      <alignment horizontal="center"/>
    </xf>
    <xf numFmtId="0" fontId="4" fillId="5" borderId="8" xfId="0" applyFont="1" applyFill="1" applyBorder="1" applyAlignment="1">
      <alignment horizontal="center"/>
    </xf>
    <xf numFmtId="0" fontId="4" fillId="5" borderId="10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left" wrapText="1" shrinkToFit="1"/>
    </xf>
    <xf numFmtId="0" fontId="3" fillId="2" borderId="12" xfId="0" applyFont="1" applyFill="1" applyBorder="1" applyAlignment="1">
      <alignment horizontal="left" wrapText="1" shrinkToFit="1"/>
    </xf>
    <xf numFmtId="0" fontId="4" fillId="3" borderId="13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4" borderId="15" xfId="0" applyFont="1" applyFill="1" applyBorder="1" applyAlignment="1">
      <alignment horizont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3" borderId="18" xfId="0" applyFont="1" applyFill="1" applyBorder="1" applyAlignment="1">
      <alignment horizontal="center" vertical="center"/>
    </xf>
    <xf numFmtId="0" fontId="4" fillId="4" borderId="19" xfId="0" applyFont="1" applyFill="1" applyBorder="1" applyAlignment="1">
      <alignment horizontal="center" vertical="center"/>
    </xf>
    <xf numFmtId="0" fontId="4" fillId="5" borderId="19" xfId="0" applyFont="1" applyFill="1" applyBorder="1" applyAlignment="1">
      <alignment horizontal="center" vertical="center"/>
    </xf>
    <xf numFmtId="0" fontId="0" fillId="0" borderId="0" xfId="0" applyBorder="1" applyAlignment="1">
      <alignment/>
    </xf>
    <xf numFmtId="0" fontId="4" fillId="4" borderId="20" xfId="0" applyFont="1" applyFill="1" applyBorder="1" applyAlignment="1">
      <alignment horizontal="center"/>
    </xf>
    <xf numFmtId="0" fontId="4" fillId="6" borderId="21" xfId="0" applyFont="1" applyFill="1" applyBorder="1" applyAlignment="1">
      <alignment/>
    </xf>
    <xf numFmtId="3" fontId="4" fillId="6" borderId="5" xfId="0" applyNumberFormat="1" applyFont="1" applyFill="1" applyBorder="1" applyAlignment="1">
      <alignment horizontal="right"/>
    </xf>
    <xf numFmtId="3" fontId="4" fillId="6" borderId="22" xfId="0" applyNumberFormat="1" applyFont="1" applyFill="1" applyBorder="1" applyAlignment="1">
      <alignment/>
    </xf>
    <xf numFmtId="3" fontId="4" fillId="6" borderId="21" xfId="0" applyNumberFormat="1" applyFont="1" applyFill="1" applyBorder="1" applyAlignment="1">
      <alignment/>
    </xf>
    <xf numFmtId="3" fontId="4" fillId="6" borderId="23" xfId="0" applyNumberFormat="1" applyFont="1" applyFill="1" applyBorder="1" applyAlignment="1">
      <alignment/>
    </xf>
    <xf numFmtId="3" fontId="4" fillId="6" borderId="24" xfId="0" applyNumberFormat="1" applyFont="1" applyFill="1" applyBorder="1" applyAlignment="1">
      <alignment/>
    </xf>
    <xf numFmtId="0" fontId="4" fillId="6" borderId="4" xfId="0" applyFont="1" applyFill="1" applyBorder="1" applyAlignment="1">
      <alignment/>
    </xf>
    <xf numFmtId="3" fontId="4" fillId="6" borderId="4" xfId="0" applyNumberFormat="1" applyFont="1" applyFill="1" applyBorder="1" applyAlignment="1">
      <alignment horizontal="right"/>
    </xf>
    <xf numFmtId="0" fontId="4" fillId="6" borderId="24" xfId="0" applyFont="1" applyFill="1" applyBorder="1" applyAlignment="1">
      <alignment/>
    </xf>
    <xf numFmtId="0" fontId="4" fillId="6" borderId="22" xfId="0" applyFont="1" applyFill="1" applyBorder="1" applyAlignment="1">
      <alignment/>
    </xf>
    <xf numFmtId="0" fontId="0" fillId="0" borderId="25" xfId="0" applyFill="1" applyBorder="1" applyAlignment="1">
      <alignment/>
    </xf>
    <xf numFmtId="179" fontId="0" fillId="2" borderId="26" xfId="0" applyNumberFormat="1" applyFill="1" applyBorder="1" applyAlignment="1">
      <alignment/>
    </xf>
    <xf numFmtId="0" fontId="4" fillId="5" borderId="15" xfId="0" applyFont="1" applyFill="1" applyBorder="1" applyAlignment="1">
      <alignment horizontal="center"/>
    </xf>
    <xf numFmtId="0" fontId="0" fillId="0" borderId="0" xfId="0" applyAlignment="1">
      <alignment horizontal="justify" vertical="center" wrapText="1" shrinkToFit="1"/>
    </xf>
    <xf numFmtId="0" fontId="4" fillId="0" borderId="27" xfId="0" applyFont="1" applyBorder="1" applyAlignment="1">
      <alignment horizontal="center" vertical="center" wrapText="1" shrinkToFit="1"/>
    </xf>
    <xf numFmtId="0" fontId="4" fillId="5" borderId="20" xfId="0" applyFont="1" applyFill="1" applyBorder="1" applyAlignment="1">
      <alignment horizontal="center"/>
    </xf>
    <xf numFmtId="3" fontId="4" fillId="6" borderId="3" xfId="0" applyNumberFormat="1" applyFont="1" applyFill="1" applyBorder="1" applyAlignment="1">
      <alignment/>
    </xf>
    <xf numFmtId="0" fontId="4" fillId="7" borderId="28" xfId="0" applyFont="1" applyFill="1" applyBorder="1" applyAlignment="1">
      <alignment horizontal="center"/>
    </xf>
    <xf numFmtId="0" fontId="4" fillId="7" borderId="9" xfId="0" applyFont="1" applyFill="1" applyBorder="1" applyAlignment="1">
      <alignment horizontal="center"/>
    </xf>
    <xf numFmtId="0" fontId="4" fillId="0" borderId="24" xfId="0" applyFont="1" applyBorder="1" applyAlignment="1">
      <alignment/>
    </xf>
    <xf numFmtId="0" fontId="4" fillId="7" borderId="24" xfId="0" applyFont="1" applyFill="1" applyBorder="1" applyAlignment="1">
      <alignment horizontal="center"/>
    </xf>
    <xf numFmtId="0" fontId="4" fillId="7" borderId="21" xfId="0" applyFont="1" applyFill="1" applyBorder="1" applyAlignment="1">
      <alignment horizontal="center"/>
    </xf>
    <xf numFmtId="0" fontId="4" fillId="7" borderId="18" xfId="0" applyFont="1" applyFill="1" applyBorder="1" applyAlignment="1">
      <alignment horizontal="center"/>
    </xf>
    <xf numFmtId="0" fontId="4" fillId="7" borderId="13" xfId="0" applyFont="1" applyFill="1" applyBorder="1" applyAlignment="1">
      <alignment horizontal="center"/>
    </xf>
    <xf numFmtId="3" fontId="4" fillId="7" borderId="29" xfId="0" applyNumberFormat="1" applyFont="1" applyFill="1" applyBorder="1" applyAlignment="1">
      <alignment horizontal="center" vertical="center"/>
    </xf>
    <xf numFmtId="0" fontId="4" fillId="0" borderId="0" xfId="0" applyFont="1" applyBorder="1" applyAlignment="1">
      <alignment horizontal="left" vertical="center" wrapText="1" shrinkToFit="1"/>
    </xf>
    <xf numFmtId="0" fontId="4" fillId="0" borderId="30" xfId="0" applyFont="1" applyBorder="1" applyAlignment="1">
      <alignment horizontal="center" vertical="center" wrapText="1" shrinkToFit="1"/>
    </xf>
    <xf numFmtId="0" fontId="4" fillId="0" borderId="22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 wrapText="1" shrinkToFit="1"/>
    </xf>
    <xf numFmtId="3" fontId="4" fillId="4" borderId="31" xfId="0" applyNumberFormat="1" applyFont="1" applyFill="1" applyBorder="1" applyAlignment="1">
      <alignment horizontal="center" vertical="center"/>
    </xf>
    <xf numFmtId="3" fontId="4" fillId="5" borderId="31" xfId="0" applyNumberFormat="1" applyFont="1" applyFill="1" applyBorder="1" applyAlignment="1">
      <alignment horizontal="center" vertical="center"/>
    </xf>
    <xf numFmtId="3" fontId="0" fillId="4" borderId="32" xfId="0" applyNumberFormat="1" applyFill="1" applyBorder="1" applyAlignment="1">
      <alignment horizontal="center" vertical="center"/>
    </xf>
    <xf numFmtId="3" fontId="0" fillId="5" borderId="33" xfId="0" applyNumberFormat="1" applyFill="1" applyBorder="1" applyAlignment="1">
      <alignment horizontal="center" vertical="center"/>
    </xf>
    <xf numFmtId="3" fontId="0" fillId="5" borderId="34" xfId="0" applyNumberFormat="1" applyFill="1" applyBorder="1" applyAlignment="1">
      <alignment horizontal="center" vertical="center"/>
    </xf>
    <xf numFmtId="3" fontId="0" fillId="5" borderId="32" xfId="0" applyNumberFormat="1" applyFill="1" applyBorder="1" applyAlignment="1">
      <alignment horizontal="center" vertical="center"/>
    </xf>
    <xf numFmtId="3" fontId="0" fillId="2" borderId="16" xfId="0" applyNumberFormat="1" applyFill="1" applyBorder="1" applyAlignment="1">
      <alignment horizontal="right"/>
    </xf>
    <xf numFmtId="3" fontId="0" fillId="2" borderId="12" xfId="0" applyNumberFormat="1" applyFill="1" applyBorder="1" applyAlignment="1">
      <alignment horizontal="right"/>
    </xf>
    <xf numFmtId="3" fontId="0" fillId="3" borderId="33" xfId="0" applyNumberFormat="1" applyFill="1" applyBorder="1" applyAlignment="1">
      <alignment horizontal="center" vertical="center"/>
    </xf>
    <xf numFmtId="3" fontId="0" fillId="3" borderId="34" xfId="0" applyNumberForma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left"/>
    </xf>
    <xf numFmtId="3" fontId="0" fillId="4" borderId="34" xfId="0" applyNumberFormat="1" applyFill="1" applyBorder="1" applyAlignment="1">
      <alignment horizontal="center" vertical="center"/>
    </xf>
    <xf numFmtId="3" fontId="0" fillId="3" borderId="32" xfId="0" applyNumberFormat="1" applyFill="1" applyBorder="1" applyAlignment="1">
      <alignment horizontal="center" vertical="center"/>
    </xf>
    <xf numFmtId="3" fontId="0" fillId="4" borderId="33" xfId="0" applyNumberFormat="1" applyFill="1" applyBorder="1" applyAlignment="1">
      <alignment horizontal="center" vertical="center"/>
    </xf>
    <xf numFmtId="3" fontId="0" fillId="7" borderId="33" xfId="0" applyNumberFormat="1" applyFill="1" applyBorder="1" applyAlignment="1">
      <alignment horizontal="center" vertical="center"/>
    </xf>
    <xf numFmtId="0" fontId="4" fillId="2" borderId="33" xfId="0" applyFont="1" applyFill="1" applyBorder="1" applyAlignment="1">
      <alignment horizontal="left"/>
    </xf>
    <xf numFmtId="3" fontId="0" fillId="2" borderId="35" xfId="0" applyNumberFormat="1" applyFill="1" applyBorder="1" applyAlignment="1">
      <alignment horizontal="right"/>
    </xf>
    <xf numFmtId="3" fontId="0" fillId="7" borderId="34" xfId="0" applyNumberFormat="1" applyFill="1" applyBorder="1" applyAlignment="1">
      <alignment horizontal="center" vertical="center"/>
    </xf>
    <xf numFmtId="3" fontId="0" fillId="7" borderId="35" xfId="0" applyNumberFormat="1" applyFill="1" applyBorder="1" applyAlignment="1">
      <alignment horizontal="center" vertical="center"/>
    </xf>
    <xf numFmtId="3" fontId="0" fillId="7" borderId="32" xfId="0" applyNumberFormat="1" applyFill="1" applyBorder="1" applyAlignment="1">
      <alignment horizontal="center" vertical="center"/>
    </xf>
    <xf numFmtId="0" fontId="4" fillId="0" borderId="0" xfId="0" applyFont="1" applyAlignment="1">
      <alignment horizontal="justify" vertical="center" wrapText="1" shrinkToFit="1"/>
    </xf>
    <xf numFmtId="0" fontId="4" fillId="0" borderId="0" xfId="0" applyFont="1" applyAlignment="1">
      <alignment horizontal="justify"/>
    </xf>
    <xf numFmtId="3" fontId="0" fillId="5" borderId="31" xfId="0" applyNumberFormat="1" applyFill="1" applyBorder="1" applyAlignment="1">
      <alignment horizontal="center" vertical="center"/>
    </xf>
    <xf numFmtId="3" fontId="0" fillId="4" borderId="31" xfId="0" applyNumberFormat="1" applyFill="1" applyBorder="1" applyAlignment="1">
      <alignment horizontal="center" vertical="center"/>
    </xf>
    <xf numFmtId="3" fontId="0" fillId="3" borderId="31" xfId="0" applyNumberFormat="1" applyFill="1" applyBorder="1" applyAlignment="1">
      <alignment horizontal="center" vertical="center"/>
    </xf>
    <xf numFmtId="3" fontId="4" fillId="3" borderId="31" xfId="0" applyNumberFormat="1" applyFont="1" applyFill="1" applyBorder="1" applyAlignment="1">
      <alignment horizontal="center" vertical="center"/>
    </xf>
    <xf numFmtId="0" fontId="0" fillId="2" borderId="16" xfId="0" applyFill="1" applyBorder="1" applyAlignment="1">
      <alignment horizontal="right"/>
    </xf>
    <xf numFmtId="0" fontId="0" fillId="2" borderId="36" xfId="0" applyFill="1" applyBorder="1" applyAlignment="1">
      <alignment wrapText="1"/>
    </xf>
    <xf numFmtId="0" fontId="0" fillId="2" borderId="29" xfId="0" applyFill="1" applyBorder="1" applyAlignment="1">
      <alignment vertical="center" wrapText="1" shrinkToFit="1"/>
    </xf>
    <xf numFmtId="0" fontId="0" fillId="0" borderId="0" xfId="0" applyBorder="1" applyAlignment="1">
      <alignment horizontal="justify" wrapText="1" shrinkToFit="1"/>
    </xf>
    <xf numFmtId="3" fontId="0" fillId="2" borderId="0" xfId="0" applyNumberFormat="1" applyFill="1" applyBorder="1" applyAlignment="1">
      <alignment horizontal="right"/>
    </xf>
    <xf numFmtId="3" fontId="4" fillId="4" borderId="10" xfId="0" applyNumberFormat="1" applyFont="1" applyFill="1" applyBorder="1" applyAlignment="1">
      <alignment horizontal="center" vertical="center"/>
    </xf>
    <xf numFmtId="3" fontId="4" fillId="5" borderId="10" xfId="0" applyNumberFormat="1" applyFont="1" applyFill="1" applyBorder="1" applyAlignment="1">
      <alignment horizontal="center" vertical="center"/>
    </xf>
    <xf numFmtId="3" fontId="4" fillId="7" borderId="26" xfId="0" applyNumberFormat="1" applyFont="1" applyFill="1" applyBorder="1" applyAlignment="1">
      <alignment horizontal="center" vertical="center"/>
    </xf>
    <xf numFmtId="3" fontId="0" fillId="3" borderId="37" xfId="0" applyNumberFormat="1" applyFill="1" applyBorder="1" applyAlignment="1">
      <alignment horizontal="center" vertical="center"/>
    </xf>
    <xf numFmtId="3" fontId="0" fillId="3" borderId="38" xfId="0" applyNumberFormat="1" applyFill="1" applyBorder="1" applyAlignment="1">
      <alignment horizontal="center" vertical="center"/>
    </xf>
    <xf numFmtId="3" fontId="0" fillId="4" borderId="37" xfId="0" applyNumberFormat="1" applyFill="1" applyBorder="1" applyAlignment="1">
      <alignment horizontal="center" vertical="center"/>
    </xf>
    <xf numFmtId="3" fontId="0" fillId="4" borderId="38" xfId="0" applyNumberFormat="1" applyFill="1" applyBorder="1" applyAlignment="1">
      <alignment horizontal="center" vertical="center"/>
    </xf>
    <xf numFmtId="3" fontId="0" fillId="5" borderId="37" xfId="0" applyNumberFormat="1" applyFill="1" applyBorder="1" applyAlignment="1">
      <alignment horizontal="center" vertical="center"/>
    </xf>
    <xf numFmtId="3" fontId="0" fillId="5" borderId="38" xfId="0" applyNumberFormat="1" applyFill="1" applyBorder="1" applyAlignment="1">
      <alignment horizontal="center" vertical="center"/>
    </xf>
    <xf numFmtId="3" fontId="0" fillId="7" borderId="37" xfId="0" applyNumberFormat="1" applyFill="1" applyBorder="1" applyAlignment="1">
      <alignment horizontal="center" vertical="center"/>
    </xf>
    <xf numFmtId="3" fontId="0" fillId="7" borderId="38" xfId="0" applyNumberFormat="1" applyFill="1" applyBorder="1" applyAlignment="1">
      <alignment horizontal="center" vertical="center"/>
    </xf>
    <xf numFmtId="179" fontId="0" fillId="2" borderId="26" xfId="0" applyNumberFormat="1" applyFont="1" applyFill="1" applyBorder="1" applyAlignment="1">
      <alignment horizontal="left" wrapText="1" shrinkToFit="1"/>
    </xf>
    <xf numFmtId="0" fontId="0" fillId="0" borderId="0" xfId="0" applyFont="1" applyAlignment="1">
      <alignment wrapText="1" shrinkToFit="1"/>
    </xf>
    <xf numFmtId="0" fontId="0" fillId="2" borderId="26" xfId="0" applyFill="1" applyBorder="1" applyAlignment="1">
      <alignment vertical="center" wrapText="1" shrinkToFit="1"/>
    </xf>
    <xf numFmtId="0" fontId="0" fillId="2" borderId="10" xfId="0" applyFill="1" applyBorder="1" applyAlignment="1">
      <alignment horizontal="left" vertical="center"/>
    </xf>
    <xf numFmtId="3" fontId="4" fillId="3" borderId="10" xfId="0" applyNumberFormat="1" applyFont="1" applyFill="1" applyBorder="1" applyAlignment="1">
      <alignment horizontal="center" vertical="center"/>
    </xf>
    <xf numFmtId="0" fontId="0" fillId="2" borderId="39" xfId="0" applyFill="1" applyBorder="1" applyAlignment="1">
      <alignment horizontal="left" vertical="center"/>
    </xf>
    <xf numFmtId="0" fontId="0" fillId="2" borderId="18" xfId="0" applyFill="1" applyBorder="1" applyAlignment="1">
      <alignment vertical="center" wrapText="1" shrinkToFit="1"/>
    </xf>
    <xf numFmtId="3" fontId="0" fillId="3" borderId="15" xfId="0" applyNumberFormat="1" applyFill="1" applyBorder="1" applyAlignment="1">
      <alignment horizontal="center" vertical="center"/>
    </xf>
    <xf numFmtId="3" fontId="0" fillId="4" borderId="15" xfId="0" applyNumberFormat="1" applyFill="1" applyBorder="1" applyAlignment="1">
      <alignment horizontal="center" vertical="center"/>
    </xf>
    <xf numFmtId="3" fontId="0" fillId="5" borderId="15" xfId="0" applyNumberFormat="1" applyFill="1" applyBorder="1" applyAlignment="1">
      <alignment horizontal="center" vertical="center"/>
    </xf>
    <xf numFmtId="3" fontId="0" fillId="7" borderId="15" xfId="0" applyNumberFormat="1" applyFill="1" applyBorder="1" applyAlignment="1">
      <alignment horizontal="center" vertical="center"/>
    </xf>
    <xf numFmtId="179" fontId="0" fillId="2" borderId="29" xfId="0" applyNumberFormat="1" applyFill="1" applyBorder="1" applyAlignment="1">
      <alignment/>
    </xf>
    <xf numFmtId="3" fontId="0" fillId="4" borderId="33" xfId="0" applyNumberFormat="1" applyFont="1" applyFill="1" applyBorder="1" applyAlignment="1">
      <alignment horizontal="center" vertical="center"/>
    </xf>
    <xf numFmtId="3" fontId="0" fillId="4" borderId="37" xfId="0" applyNumberFormat="1" applyFont="1" applyFill="1" applyBorder="1" applyAlignment="1">
      <alignment horizontal="center" vertical="center"/>
    </xf>
    <xf numFmtId="3" fontId="0" fillId="5" borderId="33" xfId="0" applyNumberFormat="1" applyFont="1" applyFill="1" applyBorder="1" applyAlignment="1">
      <alignment horizontal="center" vertical="center"/>
    </xf>
    <xf numFmtId="3" fontId="0" fillId="5" borderId="37" xfId="0" applyNumberFormat="1" applyFont="1" applyFill="1" applyBorder="1" applyAlignment="1">
      <alignment horizontal="center" vertical="center"/>
    </xf>
    <xf numFmtId="3" fontId="0" fillId="7" borderId="29" xfId="0" applyNumberFormat="1" applyFont="1" applyFill="1" applyBorder="1" applyAlignment="1">
      <alignment horizontal="center" vertical="center"/>
    </xf>
    <xf numFmtId="3" fontId="0" fillId="7" borderId="26" xfId="0" applyNumberFormat="1" applyFont="1" applyFill="1" applyBorder="1" applyAlignment="1">
      <alignment horizontal="center" vertical="center"/>
    </xf>
    <xf numFmtId="3" fontId="0" fillId="3" borderId="10" xfId="0" applyNumberFormat="1" applyFill="1" applyBorder="1" applyAlignment="1">
      <alignment horizontal="center" vertical="center"/>
    </xf>
    <xf numFmtId="3" fontId="0" fillId="4" borderId="10" xfId="0" applyNumberFormat="1" applyFill="1" applyBorder="1" applyAlignment="1">
      <alignment horizontal="center" vertical="center"/>
    </xf>
    <xf numFmtId="3" fontId="0" fillId="5" borderId="10" xfId="0" applyNumberFormat="1" applyFill="1" applyBorder="1" applyAlignment="1">
      <alignment horizontal="center" vertical="center"/>
    </xf>
    <xf numFmtId="179" fontId="0" fillId="3" borderId="40" xfId="0" applyNumberFormat="1" applyFill="1" applyBorder="1" applyAlignment="1">
      <alignment horizontal="center" vertical="center"/>
    </xf>
    <xf numFmtId="179" fontId="0" fillId="3" borderId="34" xfId="0" applyNumberFormat="1" applyFill="1" applyBorder="1" applyAlignment="1">
      <alignment horizontal="center" vertical="center"/>
    </xf>
    <xf numFmtId="179" fontId="0" fillId="3" borderId="37" xfId="0" applyNumberFormat="1" applyFill="1" applyBorder="1" applyAlignment="1">
      <alignment horizontal="center" vertical="center"/>
    </xf>
    <xf numFmtId="0" fontId="0" fillId="4" borderId="7" xfId="0" applyFill="1" applyBorder="1" applyAlignment="1">
      <alignment/>
    </xf>
    <xf numFmtId="0" fontId="0" fillId="5" borderId="7" xfId="0" applyFill="1" applyBorder="1" applyAlignment="1">
      <alignment/>
    </xf>
    <xf numFmtId="0" fontId="0" fillId="2" borderId="26" xfId="0" applyFill="1" applyBorder="1" applyAlignment="1">
      <alignment horizontal="right" wrapText="1" shrinkToFit="1"/>
    </xf>
    <xf numFmtId="0" fontId="4" fillId="0" borderId="0" xfId="0" applyFont="1" applyBorder="1" applyAlignment="1">
      <alignment vertical="center" wrapText="1" shrinkToFit="1"/>
    </xf>
    <xf numFmtId="0" fontId="0" fillId="0" borderId="0" xfId="0" applyBorder="1" applyAlignment="1">
      <alignment horizontal="justify" vertical="center" wrapText="1" shrinkToFit="1"/>
    </xf>
    <xf numFmtId="0" fontId="0" fillId="2" borderId="36" xfId="0" applyFill="1" applyBorder="1" applyAlignment="1">
      <alignment horizontal="left" vertical="center"/>
    </xf>
    <xf numFmtId="3" fontId="0" fillId="7" borderId="8" xfId="0" applyNumberFormat="1" applyFill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0" fillId="0" borderId="25" xfId="0" applyBorder="1" applyAlignment="1">
      <alignment horizontal="justify" vertical="center" wrapText="1" shrinkToFit="1"/>
    </xf>
    <xf numFmtId="0" fontId="0" fillId="0" borderId="0" xfId="0" applyBorder="1" applyAlignment="1">
      <alignment horizontal="justify" vertical="center" wrapText="1" shrinkToFit="1"/>
    </xf>
    <xf numFmtId="3" fontId="0" fillId="3" borderId="33" xfId="0" applyNumberFormat="1" applyFill="1" applyBorder="1" applyAlignment="1">
      <alignment horizontal="center" vertical="center"/>
    </xf>
    <xf numFmtId="3" fontId="0" fillId="3" borderId="8" xfId="0" applyNumberFormat="1" applyFill="1" applyBorder="1" applyAlignment="1">
      <alignment horizontal="center" vertical="center"/>
    </xf>
    <xf numFmtId="3" fontId="0" fillId="4" borderId="33" xfId="0" applyNumberFormat="1" applyFill="1" applyBorder="1" applyAlignment="1">
      <alignment horizontal="center" vertical="center"/>
    </xf>
    <xf numFmtId="3" fontId="0" fillId="4" borderId="8" xfId="0" applyNumberFormat="1" applyFill="1" applyBorder="1" applyAlignment="1">
      <alignment horizontal="center" vertical="center"/>
    </xf>
    <xf numFmtId="3" fontId="0" fillId="5" borderId="33" xfId="0" applyNumberFormat="1" applyFill="1" applyBorder="1" applyAlignment="1">
      <alignment horizontal="center" vertical="center"/>
    </xf>
    <xf numFmtId="3" fontId="0" fillId="5" borderId="8" xfId="0" applyNumberFormat="1" applyFill="1" applyBorder="1" applyAlignment="1">
      <alignment horizontal="center" vertical="center"/>
    </xf>
    <xf numFmtId="3" fontId="0" fillId="7" borderId="33" xfId="0" applyNumberFormat="1" applyFill="1" applyBorder="1" applyAlignment="1">
      <alignment horizontal="center" vertical="center"/>
    </xf>
    <xf numFmtId="0" fontId="4" fillId="2" borderId="33" xfId="0" applyFont="1" applyFill="1" applyBorder="1" applyAlignment="1">
      <alignment horizontal="left" vertical="center"/>
    </xf>
    <xf numFmtId="0" fontId="4" fillId="2" borderId="8" xfId="0" applyFont="1" applyFill="1" applyBorder="1" applyAlignment="1">
      <alignment horizontal="left" vertical="center"/>
    </xf>
    <xf numFmtId="0" fontId="4" fillId="2" borderId="34" xfId="0" applyFont="1" applyFill="1" applyBorder="1" applyAlignment="1">
      <alignment horizontal="left" vertical="center"/>
    </xf>
    <xf numFmtId="0" fontId="4" fillId="0" borderId="0" xfId="0" applyFont="1" applyBorder="1" applyAlignment="1">
      <alignment horizontal="left" vertical="center" wrapText="1" shrinkToFit="1"/>
    </xf>
    <xf numFmtId="0" fontId="6" fillId="2" borderId="0" xfId="0" applyFont="1" applyFill="1" applyBorder="1" applyAlignment="1">
      <alignment horizontal="center"/>
    </xf>
    <xf numFmtId="0" fontId="4" fillId="0" borderId="6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0" fillId="2" borderId="31" xfId="0" applyFill="1" applyBorder="1" applyAlignment="1">
      <alignment horizontal="left" vertical="center"/>
    </xf>
    <xf numFmtId="0" fontId="0" fillId="2" borderId="36" xfId="0" applyFill="1" applyBorder="1" applyAlignment="1">
      <alignment horizontal="left" vertical="center"/>
    </xf>
    <xf numFmtId="0" fontId="4" fillId="0" borderId="3" xfId="0" applyFont="1" applyBorder="1" applyAlignment="1">
      <alignment horizontal="center" vertical="center" wrapText="1" shrinkToFit="1"/>
    </xf>
    <xf numFmtId="0" fontId="4" fillId="0" borderId="23" xfId="0" applyFont="1" applyBorder="1" applyAlignment="1">
      <alignment horizontal="center" vertical="center" wrapText="1" shrinkToFit="1"/>
    </xf>
    <xf numFmtId="0" fontId="4" fillId="0" borderId="24" xfId="0" applyFont="1" applyBorder="1" applyAlignment="1">
      <alignment horizontal="center" vertical="center" wrapText="1" shrinkToFit="1"/>
    </xf>
    <xf numFmtId="0" fontId="4" fillId="7" borderId="3" xfId="0" applyFont="1" applyFill="1" applyBorder="1" applyAlignment="1">
      <alignment horizontal="center"/>
    </xf>
    <xf numFmtId="0" fontId="4" fillId="7" borderId="24" xfId="0" applyFont="1" applyFill="1" applyBorder="1" applyAlignment="1">
      <alignment horizontal="center"/>
    </xf>
    <xf numFmtId="0" fontId="4" fillId="5" borderId="19" xfId="0" applyFont="1" applyFill="1" applyBorder="1" applyAlignment="1">
      <alignment horizontal="center"/>
    </xf>
    <xf numFmtId="0" fontId="4" fillId="5" borderId="15" xfId="0" applyFont="1" applyFill="1" applyBorder="1" applyAlignment="1">
      <alignment horizontal="center"/>
    </xf>
    <xf numFmtId="0" fontId="4" fillId="0" borderId="16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3" fontId="0" fillId="2" borderId="16" xfId="0" applyNumberFormat="1" applyFill="1" applyBorder="1" applyAlignment="1">
      <alignment horizontal="right"/>
    </xf>
    <xf numFmtId="3" fontId="0" fillId="2" borderId="17" xfId="0" applyNumberFormat="1" applyFill="1" applyBorder="1" applyAlignment="1">
      <alignment horizontal="right"/>
    </xf>
    <xf numFmtId="0" fontId="4" fillId="2" borderId="33" xfId="0" applyFont="1" applyFill="1" applyBorder="1" applyAlignment="1">
      <alignment horizontal="left"/>
    </xf>
    <xf numFmtId="0" fontId="4" fillId="2" borderId="8" xfId="0" applyFont="1" applyFill="1" applyBorder="1" applyAlignment="1">
      <alignment horizontal="left"/>
    </xf>
    <xf numFmtId="0" fontId="4" fillId="0" borderId="0" xfId="0" applyFont="1" applyBorder="1" applyAlignment="1">
      <alignment horizontal="justify"/>
    </xf>
    <xf numFmtId="0" fontId="4" fillId="0" borderId="0" xfId="0" applyFont="1" applyAlignment="1">
      <alignment horizontal="justify" vertical="center" wrapText="1" shrinkToFit="1"/>
    </xf>
    <xf numFmtId="0" fontId="4" fillId="0" borderId="0" xfId="0" applyFont="1" applyAlignment="1">
      <alignment horizontal="justify"/>
    </xf>
    <xf numFmtId="0" fontId="4" fillId="3" borderId="19" xfId="0" applyFont="1" applyFill="1" applyBorder="1" applyAlignment="1">
      <alignment horizontal="center"/>
    </xf>
    <xf numFmtId="0" fontId="4" fillId="3" borderId="15" xfId="0" applyFont="1" applyFill="1" applyBorder="1" applyAlignment="1">
      <alignment horizontal="center"/>
    </xf>
    <xf numFmtId="0" fontId="4" fillId="4" borderId="19" xfId="0" applyFont="1" applyFill="1" applyBorder="1" applyAlignment="1">
      <alignment horizontal="center"/>
    </xf>
    <xf numFmtId="0" fontId="4" fillId="4" borderId="15" xfId="0" applyFont="1" applyFill="1" applyBorder="1" applyAlignment="1">
      <alignment horizontal="center"/>
    </xf>
    <xf numFmtId="0" fontId="4" fillId="0" borderId="42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0" fillId="2" borderId="43" xfId="0" applyFill="1" applyBorder="1" applyAlignment="1">
      <alignment vertical="center" wrapText="1" shrinkToFit="1"/>
    </xf>
    <xf numFmtId="0" fontId="0" fillId="2" borderId="44" xfId="0" applyFill="1" applyBorder="1" applyAlignment="1">
      <alignment horizontal="right" wrapText="1" shrinkToFit="1"/>
    </xf>
    <xf numFmtId="179" fontId="0" fillId="3" borderId="45" xfId="0" applyNumberFormat="1" applyFill="1" applyBorder="1" applyAlignment="1">
      <alignment horizontal="center" vertical="center"/>
    </xf>
    <xf numFmtId="3" fontId="4" fillId="3" borderId="46" xfId="0" applyNumberFormat="1" applyFont="1" applyFill="1" applyBorder="1" applyAlignment="1">
      <alignment horizontal="center" vertical="center"/>
    </xf>
    <xf numFmtId="3" fontId="0" fillId="4" borderId="45" xfId="0" applyNumberFormat="1" applyFont="1" applyFill="1" applyBorder="1" applyAlignment="1">
      <alignment horizontal="center" vertical="center"/>
    </xf>
    <xf numFmtId="3" fontId="4" fillId="4" borderId="46" xfId="0" applyNumberFormat="1" applyFont="1" applyFill="1" applyBorder="1" applyAlignment="1">
      <alignment horizontal="center" vertical="center"/>
    </xf>
    <xf numFmtId="3" fontId="0" fillId="5" borderId="45" xfId="0" applyNumberFormat="1" applyFont="1" applyFill="1" applyBorder="1" applyAlignment="1">
      <alignment horizontal="center" vertical="center"/>
    </xf>
    <xf numFmtId="3" fontId="4" fillId="5" borderId="46" xfId="0" applyNumberFormat="1" applyFont="1" applyFill="1" applyBorder="1" applyAlignment="1">
      <alignment horizontal="center" vertical="center"/>
    </xf>
    <xf numFmtId="3" fontId="0" fillId="7" borderId="44" xfId="0" applyNumberFormat="1" applyFont="1" applyFill="1" applyBorder="1" applyAlignment="1">
      <alignment horizontal="center" vertical="center"/>
    </xf>
    <xf numFmtId="3" fontId="4" fillId="7" borderId="44" xfId="0" applyNumberFormat="1" applyFont="1" applyFill="1" applyBorder="1" applyAlignment="1">
      <alignment horizontal="center" vertical="center"/>
    </xf>
  </cellXfs>
  <cellStyles count="8">
    <cellStyle name="Normal" xfId="0" builtinId="0"/>
    <cellStyle name="Comma" xfId="15" builtinId="3"/>
    <cellStyle name="Comma [0]" xfId="16" builtinId="6"/>
    <cellStyle name="Hyperlink" xfId="17" builtinId="8"/>
    <cellStyle name="Currency" xfId="18" builtinId="4"/>
    <cellStyle name="Currency [0]" xfId="19" builtinId="7"/>
    <cellStyle name="Percent" xfId="20" builtinId="5"/>
    <cellStyle name="Followed Hyperlink" xfId="21" builtinId="9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theme" Target="theme/theme1.xml" /><Relationship Id="rId3" Type="http://schemas.openxmlformats.org/officeDocument/2006/relationships/styles" Target="styles.xml" /><Relationship Id="rId5" Type="http://schemas.openxmlformats.org/officeDocument/2006/relationships/calcChain" Target="calcChain.xml" /><Relationship Id="rId2" Type="http://schemas.openxmlformats.org/officeDocument/2006/relationships/worksheet" Target="worksheets/sheet1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>
  <dimension ref="A2:Z32"/>
  <sheetViews>
    <sheetView tabSelected="1" zoomScale="85" zoomScaleNormal="85" workbookViewId="0" topLeftCell="G1">
      <selection pane="topLeft" activeCell="S8" sqref="S8"/>
    </sheetView>
  </sheetViews>
  <sheetFormatPr defaultRowHeight="12.75"/>
  <cols>
    <col min="1" max="1" width="9.42857142857143" style="4" hidden="1" customWidth="1"/>
    <col min="2" max="2" width="21.7142857142857" hidden="1" customWidth="1"/>
    <col min="3" max="3" width="16.5714285714286" hidden="1" customWidth="1"/>
    <col min="4" max="4" width="15.5714285714286" hidden="1" customWidth="1"/>
    <col min="5" max="5" width="15.2857142857143" hidden="1" customWidth="1"/>
    <col min="6" max="6" width="4.14285714285714" style="3" hidden="1" customWidth="1"/>
    <col min="7" max="7" width="10" style="4" customWidth="1"/>
    <col min="8" max="8" width="27.1428571428571" hidden="1" customWidth="1"/>
    <col min="9" max="9" width="22.4285714285714" customWidth="1"/>
    <col min="10" max="10" width="11" hidden="1" customWidth="1"/>
    <col min="11" max="11" width="10.5714285714286" hidden="1" customWidth="1"/>
    <col min="12" max="12" width="11.2857142857143" customWidth="1"/>
    <col min="13" max="13" width="10.5714285714286" hidden="1" customWidth="1"/>
    <col min="14" max="14" width="11.1428571428571" customWidth="1"/>
    <col min="15" max="15" width="11" hidden="1" customWidth="1"/>
    <col min="16" max="16" width="11.4285714285714" customWidth="1"/>
    <col min="17" max="17" width="11.4285714285714" hidden="1" customWidth="1"/>
    <col min="18" max="18" width="11.4285714285714" customWidth="1"/>
    <col min="19" max="19" width="13" customWidth="1"/>
    <col min="20" max="20" width="17.2857142857143" customWidth="1"/>
    <col min="21" max="21" width="11.4285714285714" customWidth="1"/>
    <col min="22" max="22" width="15.7142857142857" bestFit="1" customWidth="1"/>
    <col min="23" max="23" width="11.4285714285714" customWidth="1"/>
    <col min="24" max="24" width="15.7142857142857" bestFit="1" customWidth="1"/>
    <col min="25" max="25" width="11.4285714285714" customWidth="1"/>
    <col min="26" max="26" width="15.7142857142857" customWidth="1"/>
  </cols>
  <sheetData>
    <row r="2" spans="1:26" ht="15.75">
      <c r="A2" s="1"/>
      <c r="B2" s="2"/>
      <c r="C2" s="42"/>
      <c r="E2" s="30"/>
      <c r="G2" s="148" t="s">
        <v>30</v>
      </c>
      <c r="H2" s="148"/>
      <c r="I2" s="148"/>
      <c r="J2" s="148"/>
      <c r="K2" s="148"/>
      <c r="L2" s="148"/>
      <c r="M2" s="148"/>
      <c r="N2" s="148"/>
      <c r="O2" s="148"/>
      <c r="P2" s="148"/>
      <c r="Q2" s="148"/>
      <c r="R2" s="148"/>
      <c r="S2" s="148"/>
      <c r="T2" s="148"/>
      <c r="U2" s="148"/>
      <c r="V2" s="148"/>
      <c r="W2" s="148"/>
      <c r="X2" s="148"/>
      <c r="Y2" s="148"/>
      <c r="Z2" s="148"/>
    </row>
    <row r="3" ht="13.5" thickBot="1"/>
    <row r="4" spans="1:26" s="4" customFormat="1" ht="94.5" customHeight="1" thickBot="1">
      <c r="A4" s="5"/>
      <c r="B4" s="6"/>
      <c r="C4" s="6"/>
      <c r="D4" s="6"/>
      <c r="E4" s="7"/>
      <c r="F4" s="8"/>
      <c r="G4" s="59" t="s">
        <v>0</v>
      </c>
      <c r="H4" s="58" t="s">
        <v>13</v>
      </c>
      <c r="I4" s="46" t="s">
        <v>21</v>
      </c>
      <c r="J4" s="60"/>
      <c r="K4" s="9"/>
      <c r="L4" s="155" t="s">
        <v>14</v>
      </c>
      <c r="M4" s="156"/>
      <c r="N4" s="156"/>
      <c r="O4" s="156"/>
      <c r="P4" s="156"/>
      <c r="Q4" s="156"/>
      <c r="R4" s="157"/>
      <c r="S4" s="10"/>
      <c r="T4" s="156" t="s">
        <v>16</v>
      </c>
      <c r="U4" s="156"/>
      <c r="V4" s="156"/>
      <c r="W4" s="156"/>
      <c r="X4" s="156"/>
      <c r="Y4" s="156"/>
      <c r="Z4" s="51"/>
    </row>
    <row r="5" spans="1:26" s="4" customFormat="1" ht="14.25" customHeight="1" thickBot="1">
      <c r="A5" s="23"/>
      <c r="B5" s="25"/>
      <c r="C5" s="162"/>
      <c r="D5" s="22"/>
      <c r="E5" s="164"/>
      <c r="F5" s="8"/>
      <c r="G5" s="149"/>
      <c r="H5" s="177"/>
      <c r="I5" s="149"/>
      <c r="J5" s="150"/>
      <c r="K5" s="11"/>
      <c r="L5" s="27" t="s">
        <v>10</v>
      </c>
      <c r="M5" s="28" t="s">
        <v>6</v>
      </c>
      <c r="N5" s="24" t="s">
        <v>11</v>
      </c>
      <c r="O5" s="29" t="s">
        <v>7</v>
      </c>
      <c r="P5" s="44" t="s">
        <v>12</v>
      </c>
      <c r="Q5" s="54"/>
      <c r="R5" s="49" t="s">
        <v>15</v>
      </c>
      <c r="S5" s="173">
        <v>2008</v>
      </c>
      <c r="T5" s="174"/>
      <c r="U5" s="175">
        <v>2009</v>
      </c>
      <c r="V5" s="176"/>
      <c r="W5" s="160">
        <v>2010</v>
      </c>
      <c r="X5" s="161"/>
      <c r="Y5" s="158">
        <v>2011</v>
      </c>
      <c r="Z5" s="159"/>
    </row>
    <row r="6" spans="1:26" s="4" customFormat="1" ht="13.5" thickBot="1">
      <c r="A6" s="23"/>
      <c r="B6" s="26"/>
      <c r="C6" s="163"/>
      <c r="D6" s="22"/>
      <c r="E6" s="165"/>
      <c r="F6" s="8"/>
      <c r="G6" s="151"/>
      <c r="H6" s="178"/>
      <c r="I6" s="151"/>
      <c r="J6" s="152"/>
      <c r="K6" s="12"/>
      <c r="L6" s="21" t="s">
        <v>8</v>
      </c>
      <c r="M6" s="127"/>
      <c r="N6" s="31" t="s">
        <v>8</v>
      </c>
      <c r="O6" s="128"/>
      <c r="P6" s="47" t="s">
        <v>8</v>
      </c>
      <c r="Q6" s="55"/>
      <c r="R6" s="50" t="s">
        <v>8</v>
      </c>
      <c r="S6" s="13" t="s">
        <v>1</v>
      </c>
      <c r="T6" s="14" t="s">
        <v>9</v>
      </c>
      <c r="U6" s="15" t="s">
        <v>1</v>
      </c>
      <c r="V6" s="16" t="s">
        <v>9</v>
      </c>
      <c r="W6" s="17" t="s">
        <v>1</v>
      </c>
      <c r="X6" s="18" t="s">
        <v>9</v>
      </c>
      <c r="Y6" s="53" t="s">
        <v>1</v>
      </c>
      <c r="Z6" s="52" t="s">
        <v>9</v>
      </c>
    </row>
    <row r="7" spans="1:26" ht="51" customHeight="1">
      <c r="A7" s="168"/>
      <c r="B7" s="19"/>
      <c r="C7" s="166"/>
      <c r="D7" s="166"/>
      <c r="E7" s="166"/>
      <c r="G7" s="144" t="s">
        <v>17</v>
      </c>
      <c r="H7" s="153" t="s">
        <v>2</v>
      </c>
      <c r="I7" s="89" t="s">
        <v>22</v>
      </c>
      <c r="J7" s="114"/>
      <c r="K7" s="124">
        <f>(25975*0.07)+(25975*0.03)</f>
        <v>2597.5</v>
      </c>
      <c r="L7" s="86">
        <f>K7*6</f>
        <v>15585</v>
      </c>
      <c r="M7" s="115">
        <f>(29311*0.07)+(29311*0.03)</f>
        <v>2931.0999999999999</v>
      </c>
      <c r="N7" s="61">
        <f t="shared" si="0" ref="N7:N12">M7*6</f>
        <v>17586.599999999999</v>
      </c>
      <c r="O7" s="117">
        <f>(31422*0.07)+(31422*0.03)</f>
        <v>3142.2000000000003</v>
      </c>
      <c r="P7" s="62">
        <f t="shared" si="1" ref="P7:P12">O7*6</f>
        <v>18853.200000000001</v>
      </c>
      <c r="Q7" s="119">
        <f>(33685*0.07)+(33685*0.03)</f>
        <v>3368.5</v>
      </c>
      <c r="R7" s="56">
        <f t="shared" si="2" ref="R7:R12">Q7*6</f>
        <v>20211</v>
      </c>
      <c r="S7" s="69">
        <v>10000</v>
      </c>
      <c r="T7" s="85">
        <f>S7*L7</f>
        <v>155850000</v>
      </c>
      <c r="U7" s="74">
        <v>5000</v>
      </c>
      <c r="V7" s="84">
        <f>U7*N7</f>
        <v>87933000</v>
      </c>
      <c r="W7" s="64">
        <v>3000</v>
      </c>
      <c r="X7" s="83">
        <f>W7*P7</f>
        <v>56559600</v>
      </c>
      <c r="Y7" s="75">
        <v>2500</v>
      </c>
      <c r="Z7" s="79">
        <f t="shared" si="3" ref="Z7:Z12">Y7*R7</f>
        <v>50527500</v>
      </c>
    </row>
    <row r="8" spans="1:26" ht="52.5" customHeight="1" thickBot="1">
      <c r="A8" s="169"/>
      <c r="B8" s="20"/>
      <c r="C8" s="167"/>
      <c r="D8" s="167"/>
      <c r="E8" s="167"/>
      <c r="G8" s="146"/>
      <c r="H8" s="154"/>
      <c r="I8" s="105" t="s">
        <v>23</v>
      </c>
      <c r="J8" s="43"/>
      <c r="K8" s="125">
        <f>(25975*0.04)+(25975*0.03)</f>
        <v>1818.25</v>
      </c>
      <c r="L8" s="107">
        <f>K8*6</f>
        <v>10909.5</v>
      </c>
      <c r="M8" s="116">
        <f>(29311*0.04)+(29311*0.03)</f>
        <v>2051.77</v>
      </c>
      <c r="N8" s="92">
        <f>M8*6</f>
        <v>12310.619999999999</v>
      </c>
      <c r="O8" s="118">
        <f>(31422*0.04)+(31422*0.03)</f>
        <v>2199.54</v>
      </c>
      <c r="P8" s="93">
        <f>O8*6</f>
        <v>13197.24</v>
      </c>
      <c r="Q8" s="120">
        <f>(33685*0.04)+(33685*0.03)</f>
        <v>2357.9499999999998</v>
      </c>
      <c r="R8" s="94">
        <f>Q8*6</f>
        <v>14147.699999999999</v>
      </c>
      <c r="S8" s="95">
        <v>24000</v>
      </c>
      <c r="T8" s="121">
        <f>L8*S8</f>
        <v>261828000</v>
      </c>
      <c r="U8" s="97">
        <v>20000</v>
      </c>
      <c r="V8" s="122">
        <f>U8*N8</f>
        <v>246212399.99999997</v>
      </c>
      <c r="W8" s="99">
        <v>15000</v>
      </c>
      <c r="X8" s="123">
        <f>W8*P8</f>
        <v>197958600</v>
      </c>
      <c r="Y8" s="101">
        <v>13000</v>
      </c>
      <c r="Z8" s="102">
        <f>Y8*R8</f>
        <v>183920100</v>
      </c>
    </row>
    <row r="9" spans="1:26" ht="43.5" customHeight="1">
      <c r="A9" s="71"/>
      <c r="B9" s="20"/>
      <c r="C9" s="68"/>
      <c r="D9" s="68"/>
      <c r="E9" s="91"/>
      <c r="G9" s="144" t="s">
        <v>18</v>
      </c>
      <c r="H9" s="108"/>
      <c r="I9" s="109" t="s">
        <v>24</v>
      </c>
      <c r="J9" s="114"/>
      <c r="K9" s="124">
        <f>(25975*0.07)+(25975*0.03)</f>
        <v>2597.5</v>
      </c>
      <c r="L9" s="86">
        <f>K9*6</f>
        <v>15585</v>
      </c>
      <c r="M9" s="115">
        <f>(29311*0.07)+(29311*0.03)</f>
        <v>2931.0999999999999</v>
      </c>
      <c r="N9" s="61">
        <f>M9*6</f>
        <v>17586.599999999999</v>
      </c>
      <c r="O9" s="117">
        <f>(31422*0.07)+(31422*0.03)</f>
        <v>3142.2000000000003</v>
      </c>
      <c r="P9" s="62">
        <f>O9*6</f>
        <v>18853.200000000001</v>
      </c>
      <c r="Q9" s="119">
        <f>(33685*0.07)+(33685*0.03)</f>
        <v>3368.5</v>
      </c>
      <c r="R9" s="56">
        <f>Q9*6</f>
        <v>20211</v>
      </c>
      <c r="S9" s="137">
        <v>6500</v>
      </c>
      <c r="T9" s="110">
        <f>S9*L9</f>
        <v>101302500</v>
      </c>
      <c r="U9" s="139">
        <v>8250</v>
      </c>
      <c r="V9" s="111">
        <f>N9*U9</f>
        <v>145089450</v>
      </c>
      <c r="W9" s="141">
        <v>8000</v>
      </c>
      <c r="X9" s="112">
        <f>P9*W9</f>
        <v>150825600</v>
      </c>
      <c r="Y9" s="143">
        <v>7800</v>
      </c>
      <c r="Z9" s="113">
        <f>Y9*R9</f>
        <v>157645800</v>
      </c>
    </row>
    <row r="10" spans="1:26" ht="39.95" customHeight="1" thickBot="1">
      <c r="A10" s="71"/>
      <c r="B10" s="20"/>
      <c r="C10" s="68"/>
      <c r="D10" s="68"/>
      <c r="E10" s="91"/>
      <c r="G10" s="145"/>
      <c r="H10" s="106"/>
      <c r="I10" s="105" t="s">
        <v>19</v>
      </c>
      <c r="J10" s="129" t="s">
        <v>28</v>
      </c>
      <c r="K10" s="126">
        <v>5390</v>
      </c>
      <c r="L10" s="107">
        <f>K10*6</f>
        <v>32340</v>
      </c>
      <c r="M10" s="116">
        <f>(5390+5560)/2</f>
        <v>5475</v>
      </c>
      <c r="N10" s="92">
        <f>M10*6</f>
        <v>32850</v>
      </c>
      <c r="O10" s="118">
        <f>(5560+5730)/2</f>
        <v>5645</v>
      </c>
      <c r="P10" s="93">
        <f>O10*6</f>
        <v>33870</v>
      </c>
      <c r="Q10" s="120">
        <f>(5730+5920)/2</f>
        <v>5825</v>
      </c>
      <c r="R10" s="94">
        <f>Q10*6</f>
        <v>34950</v>
      </c>
      <c r="S10" s="138"/>
      <c r="T10" s="96">
        <f>S9*L10</f>
        <v>210210000</v>
      </c>
      <c r="U10" s="140"/>
      <c r="V10" s="98">
        <f>U9*N10</f>
        <v>271012500</v>
      </c>
      <c r="W10" s="142"/>
      <c r="X10" s="100">
        <f>W9*P10</f>
        <v>270960000</v>
      </c>
      <c r="Y10" s="133"/>
      <c r="Z10" s="102">
        <f>Y9*R10</f>
        <v>272610000</v>
      </c>
    </row>
    <row r="11" spans="1:26" ht="21.75" customHeight="1" thickBot="1">
      <c r="A11" s="71"/>
      <c r="B11" s="20"/>
      <c r="C11" s="68"/>
      <c r="D11" s="68"/>
      <c r="E11" s="91"/>
      <c r="G11" s="144" t="s">
        <v>25</v>
      </c>
      <c r="H11" s="132"/>
      <c r="I11" s="179" t="s">
        <v>26</v>
      </c>
      <c r="J11" s="180"/>
      <c r="K11" s="181"/>
      <c r="L11" s="182">
        <f>2.5*25975</f>
        <v>64937.5</v>
      </c>
      <c r="M11" s="183"/>
      <c r="N11" s="184">
        <f>2.5*29311</f>
        <v>73277.5</v>
      </c>
      <c r="O11" s="185"/>
      <c r="P11" s="186">
        <f>2.5*31422</f>
        <v>78555</v>
      </c>
      <c r="Q11" s="187"/>
      <c r="R11" s="188">
        <f>2.5*33685</f>
        <v>84212.5</v>
      </c>
      <c r="S11" s="70">
        <v>1500</v>
      </c>
      <c r="T11" s="73">
        <f>S11*L11</f>
        <v>97406250</v>
      </c>
      <c r="U11" s="72">
        <v>1350</v>
      </c>
      <c r="V11" s="63">
        <f>U11*N11</f>
        <v>98924625</v>
      </c>
      <c r="W11" s="65">
        <v>1250</v>
      </c>
      <c r="X11" s="66">
        <f>W11*P11</f>
        <v>98193750</v>
      </c>
      <c r="Y11" s="78">
        <v>1230</v>
      </c>
      <c r="Z11" s="80">
        <f>Y11*R11</f>
        <v>103581375</v>
      </c>
    </row>
    <row r="12" spans="1:26" ht="19.5" customHeight="1" thickBot="1">
      <c r="A12" s="76"/>
      <c r="B12" s="19"/>
      <c r="C12" s="67"/>
      <c r="D12" s="87"/>
      <c r="E12" s="77"/>
      <c r="G12" s="145"/>
      <c r="H12" s="88" t="s">
        <v>3</v>
      </c>
      <c r="I12" s="103" t="s">
        <v>27</v>
      </c>
      <c r="J12" s="129"/>
      <c r="K12" s="126"/>
      <c r="L12" s="107">
        <f>5*25975</f>
        <v>129875</v>
      </c>
      <c r="M12" s="116"/>
      <c r="N12" s="92">
        <f>5*29311</f>
        <v>146555</v>
      </c>
      <c r="O12" s="118"/>
      <c r="P12" s="93">
        <f>5*31422</f>
        <v>157110</v>
      </c>
      <c r="Q12" s="120"/>
      <c r="R12" s="94">
        <f>5*33685</f>
        <v>168425</v>
      </c>
      <c r="S12" s="95">
        <v>100</v>
      </c>
      <c r="T12" s="96">
        <f>S12*L12</f>
        <v>12987500</v>
      </c>
      <c r="U12" s="97">
        <v>100</v>
      </c>
      <c r="V12" s="98">
        <f>U12*N12</f>
        <v>14655500</v>
      </c>
      <c r="W12" s="99">
        <v>80</v>
      </c>
      <c r="X12" s="100">
        <f>W12*P12</f>
        <v>12568800</v>
      </c>
      <c r="Y12" s="101">
        <v>80</v>
      </c>
      <c r="Z12" s="102">
        <f>Y12*R12</f>
        <v>13474000</v>
      </c>
    </row>
    <row r="13" spans="1:26" ht="13.5" thickBot="1">
      <c r="A13" s="32"/>
      <c r="B13" s="38"/>
      <c r="C13" s="39"/>
      <c r="D13" s="39"/>
      <c r="E13" s="33"/>
      <c r="F13" s="8"/>
      <c r="G13" s="32" t="s">
        <v>4</v>
      </c>
      <c r="H13" s="40"/>
      <c r="I13" s="41"/>
      <c r="J13" s="41"/>
      <c r="K13" s="41"/>
      <c r="L13" s="34">
        <f>AVERAGE(L7:L12)</f>
        <v>44872</v>
      </c>
      <c r="M13" s="34"/>
      <c r="N13" s="34">
        <f>AVERAGE(N7:N12)</f>
        <v>50027.720000000001</v>
      </c>
      <c r="O13" s="34"/>
      <c r="P13" s="34">
        <f>AVERAGE(P7:P12)</f>
        <v>53406.440000000002</v>
      </c>
      <c r="Q13" s="48"/>
      <c r="R13" s="48">
        <f>AVERAGE(R7:R12)</f>
        <v>57026.200000000004</v>
      </c>
      <c r="S13" s="35">
        <f>SUM(S7:S12)</f>
        <v>42100</v>
      </c>
      <c r="T13" s="36">
        <f>SUM(T7:T12)</f>
        <v>839584250</v>
      </c>
      <c r="U13" s="35">
        <f>SUM(U7:U12)</f>
        <v>34700</v>
      </c>
      <c r="V13" s="37">
        <f>SUM(V7:V12)</f>
        <v>863827475</v>
      </c>
      <c r="W13" s="35">
        <f>SUM(W7:W12)</f>
        <v>27330</v>
      </c>
      <c r="X13" s="37">
        <f>SUM(X7:X12)</f>
        <v>787066350</v>
      </c>
      <c r="Y13" s="35">
        <f>SUM(Y7:Y12)</f>
        <v>24610</v>
      </c>
      <c r="Z13" s="37">
        <f>SUM(Z7:Z12)</f>
        <v>781758775</v>
      </c>
    </row>
    <row r="14" spans="7:24" ht="12.75" customHeight="1">
      <c r="G14" s="104"/>
      <c r="H14" s="104"/>
      <c r="I14" s="104"/>
      <c r="J14" s="104"/>
      <c r="K14" s="104"/>
      <c r="L14" s="104"/>
      <c r="M14" s="104"/>
      <c r="N14" s="104"/>
      <c r="O14" s="104"/>
      <c r="P14" s="104"/>
      <c r="Q14" s="104"/>
      <c r="R14" s="104"/>
      <c r="U14" s="45"/>
      <c r="V14" s="45"/>
      <c r="W14" s="45"/>
      <c r="X14" s="45"/>
    </row>
    <row r="15" spans="7:24" ht="12.75" customHeight="1">
      <c r="G15" s="4" t="s">
        <v>5</v>
      </c>
      <c r="T15" s="45"/>
      <c r="U15" s="45"/>
      <c r="V15" s="45"/>
      <c r="W15" s="45"/>
      <c r="X15" s="45"/>
    </row>
    <row r="16" spans="1:26" ht="19.5" customHeight="1">
      <c r="A16" s="171"/>
      <c r="B16" s="171"/>
      <c r="C16" s="171"/>
      <c r="D16" s="171"/>
      <c r="E16" s="171"/>
      <c r="G16" s="147" t="s">
        <v>31</v>
      </c>
      <c r="H16" s="147"/>
      <c r="I16" s="147"/>
      <c r="J16" s="147"/>
      <c r="K16" s="147"/>
      <c r="L16" s="147"/>
      <c r="M16" s="147"/>
      <c r="N16" s="147"/>
      <c r="O16" s="147"/>
      <c r="P16" s="147"/>
      <c r="Q16" s="147"/>
      <c r="R16" s="147"/>
      <c r="S16" s="135" t="s">
        <v>35</v>
      </c>
      <c r="T16" s="136"/>
      <c r="U16" s="136"/>
      <c r="V16" s="136"/>
      <c r="W16" s="136"/>
      <c r="X16" s="136"/>
      <c r="Y16" s="136"/>
      <c r="Z16" s="136"/>
    </row>
    <row r="17" spans="1:26" ht="20.25" customHeight="1">
      <c r="A17" s="171"/>
      <c r="B17" s="171"/>
      <c r="C17" s="171"/>
      <c r="D17" s="171"/>
      <c r="E17" s="171"/>
      <c r="G17" s="134" t="s">
        <v>20</v>
      </c>
      <c r="H17" s="134"/>
      <c r="I17" s="134"/>
      <c r="J17" s="134"/>
      <c r="K17" s="134"/>
      <c r="L17" s="134"/>
      <c r="M17" s="134"/>
      <c r="N17" s="134"/>
      <c r="O17" s="134"/>
      <c r="P17" s="134"/>
      <c r="Q17" s="134"/>
      <c r="R17" s="134"/>
      <c r="S17" s="135"/>
      <c r="T17" s="136"/>
      <c r="U17" s="136"/>
      <c r="V17" s="136"/>
      <c r="W17" s="136"/>
      <c r="X17" s="136"/>
      <c r="Y17" s="136"/>
      <c r="Z17" s="136"/>
    </row>
    <row r="18" spans="1:26" ht="15.75" customHeight="1">
      <c r="A18" s="81"/>
      <c r="B18" s="81"/>
      <c r="C18" s="81"/>
      <c r="D18" s="81"/>
      <c r="E18" s="81"/>
      <c r="G18" s="147" t="s">
        <v>29</v>
      </c>
      <c r="H18" s="147"/>
      <c r="I18" s="147"/>
      <c r="J18" s="147"/>
      <c r="K18" s="147"/>
      <c r="L18" s="147"/>
      <c r="M18" s="147"/>
      <c r="N18" s="147"/>
      <c r="O18" s="147"/>
      <c r="P18" s="147"/>
      <c r="Q18" s="147"/>
      <c r="R18" s="147"/>
      <c r="S18" s="135" t="s">
        <v>32</v>
      </c>
      <c r="T18" s="136"/>
      <c r="U18" s="136"/>
      <c r="V18" s="136"/>
      <c r="W18" s="136"/>
      <c r="X18" s="136"/>
      <c r="Y18" s="136"/>
      <c r="Z18" s="136"/>
    </row>
    <row r="19" spans="1:26" ht="15.75" customHeight="1">
      <c r="A19" s="81"/>
      <c r="B19" s="81"/>
      <c r="C19" s="81"/>
      <c r="D19" s="81"/>
      <c r="E19" s="81"/>
      <c r="G19" s="147"/>
      <c r="H19" s="147"/>
      <c r="I19" s="147"/>
      <c r="J19" s="147"/>
      <c r="K19" s="147"/>
      <c r="L19" s="147"/>
      <c r="M19" s="147"/>
      <c r="N19" s="147"/>
      <c r="O19" s="147"/>
      <c r="P19" s="147"/>
      <c r="Q19" s="147"/>
      <c r="R19" s="147"/>
      <c r="S19" s="135"/>
      <c r="T19" s="136"/>
      <c r="U19" s="136"/>
      <c r="V19" s="136"/>
      <c r="W19" s="136"/>
      <c r="X19" s="136"/>
      <c r="Y19" s="136"/>
      <c r="Z19" s="136"/>
    </row>
    <row r="20" spans="1:26" ht="15.2" customHeight="1">
      <c r="A20" s="171"/>
      <c r="B20" s="171"/>
      <c r="C20" s="171"/>
      <c r="D20" s="171"/>
      <c r="E20" s="171"/>
      <c r="G20" s="57"/>
      <c r="H20" s="57"/>
      <c r="I20" s="57"/>
      <c r="J20" s="57"/>
      <c r="K20" s="57"/>
      <c r="L20" s="57"/>
      <c r="M20" s="57"/>
      <c r="N20" s="57"/>
      <c r="O20" s="57"/>
      <c r="P20" s="57"/>
      <c r="Q20" s="57"/>
      <c r="R20" s="57"/>
      <c r="S20" s="135"/>
      <c r="T20" s="136"/>
      <c r="U20" s="136"/>
      <c r="V20" s="136"/>
      <c r="W20" s="136"/>
      <c r="X20" s="136"/>
      <c r="Y20" s="136"/>
      <c r="Z20" s="136"/>
    </row>
    <row r="21" spans="1:26" ht="8.25" customHeight="1">
      <c r="A21" s="172"/>
      <c r="B21" s="172"/>
      <c r="C21" s="172"/>
      <c r="D21" s="172"/>
      <c r="E21" s="172"/>
      <c r="G21" s="57"/>
      <c r="H21" s="57"/>
      <c r="I21" s="57"/>
      <c r="J21" s="57"/>
      <c r="K21" s="57"/>
      <c r="L21" s="57"/>
      <c r="M21" s="57"/>
      <c r="N21" s="57"/>
      <c r="O21" s="57"/>
      <c r="P21" s="57"/>
      <c r="Q21" s="57"/>
      <c r="R21" s="57"/>
      <c r="S21" s="135"/>
      <c r="T21" s="136"/>
      <c r="U21" s="136"/>
      <c r="V21" s="136"/>
      <c r="W21" s="136"/>
      <c r="X21" s="136"/>
      <c r="Y21" s="136"/>
      <c r="Z21" s="136"/>
    </row>
    <row r="22" spans="1:26" ht="15.75" customHeight="1">
      <c r="A22" s="82"/>
      <c r="B22" s="82"/>
      <c r="C22" s="82"/>
      <c r="D22" s="82"/>
      <c r="E22" s="82"/>
      <c r="G22" s="147"/>
      <c r="H22" s="147"/>
      <c r="I22" s="147"/>
      <c r="J22" s="147"/>
      <c r="K22" s="147"/>
      <c r="L22" s="147"/>
      <c r="M22" s="147"/>
      <c r="N22" s="147"/>
      <c r="O22" s="147"/>
      <c r="P22" s="147"/>
      <c r="Q22" s="147"/>
      <c r="R22" s="147"/>
      <c r="S22" s="135" t="s">
        <v>33</v>
      </c>
      <c r="T22" s="136"/>
      <c r="U22" s="136"/>
      <c r="V22" s="136"/>
      <c r="W22" s="136"/>
      <c r="X22" s="136"/>
      <c r="Y22" s="136"/>
      <c r="Z22" s="136"/>
    </row>
    <row r="23" spans="1:26" ht="15.75" customHeight="1">
      <c r="A23" s="82"/>
      <c r="B23" s="82"/>
      <c r="C23" s="82"/>
      <c r="D23" s="82"/>
      <c r="E23" s="82"/>
      <c r="G23" s="147"/>
      <c r="H23" s="147"/>
      <c r="I23" s="147"/>
      <c r="J23" s="147"/>
      <c r="K23" s="147"/>
      <c r="L23" s="147"/>
      <c r="M23" s="147"/>
      <c r="N23" s="147"/>
      <c r="O23" s="147"/>
      <c r="P23" s="147"/>
      <c r="Q23" s="147"/>
      <c r="R23" s="147"/>
      <c r="S23" s="135"/>
      <c r="T23" s="136"/>
      <c r="U23" s="136"/>
      <c r="V23" s="136"/>
      <c r="W23" s="136"/>
      <c r="X23" s="136"/>
      <c r="Y23" s="136"/>
      <c r="Z23" s="136"/>
    </row>
    <row r="24" spans="1:26" ht="15.75" customHeight="1">
      <c r="A24" s="171"/>
      <c r="B24" s="171"/>
      <c r="C24" s="171"/>
      <c r="D24" s="171"/>
      <c r="E24" s="171"/>
      <c r="G24" s="57"/>
      <c r="H24" s="57"/>
      <c r="I24" s="57"/>
      <c r="J24" s="57"/>
      <c r="K24" s="57"/>
      <c r="L24" s="57"/>
      <c r="M24" s="57"/>
      <c r="N24" s="57"/>
      <c r="O24" s="57"/>
      <c r="P24" s="57"/>
      <c r="Q24" s="57"/>
      <c r="R24" s="57"/>
      <c r="S24" s="135"/>
      <c r="T24" s="136"/>
      <c r="U24" s="136"/>
      <c r="V24" s="136"/>
      <c r="W24" s="136"/>
      <c r="X24" s="136"/>
      <c r="Y24" s="136"/>
      <c r="Z24" s="136"/>
    </row>
    <row r="25" spans="1:26" ht="6" customHeight="1">
      <c r="A25" s="81"/>
      <c r="B25" s="81"/>
      <c r="C25" s="81"/>
      <c r="D25" s="81"/>
      <c r="E25" s="81"/>
      <c r="G25" s="147"/>
      <c r="H25" s="147"/>
      <c r="I25" s="147"/>
      <c r="J25" s="147"/>
      <c r="K25" s="147"/>
      <c r="L25" s="147"/>
      <c r="M25" s="147"/>
      <c r="N25" s="147"/>
      <c r="O25" s="147"/>
      <c r="P25" s="147"/>
      <c r="Q25" s="147"/>
      <c r="R25" s="147"/>
      <c r="S25" s="135"/>
      <c r="T25" s="136"/>
      <c r="U25" s="136"/>
      <c r="V25" s="136"/>
      <c r="W25" s="136"/>
      <c r="X25" s="136"/>
      <c r="Y25" s="136"/>
      <c r="Z25" s="136"/>
    </row>
    <row r="26" spans="1:26" ht="25.5" customHeight="1">
      <c r="A26" s="172"/>
      <c r="B26" s="172"/>
      <c r="C26" s="172"/>
      <c r="D26" s="172"/>
      <c r="E26" s="172"/>
      <c r="G26" s="57"/>
      <c r="H26" s="57"/>
      <c r="I26" s="57"/>
      <c r="J26" s="57"/>
      <c r="K26" s="57"/>
      <c r="L26" s="57"/>
      <c r="M26" s="57"/>
      <c r="N26" s="57"/>
      <c r="O26" s="57"/>
      <c r="P26" s="57"/>
      <c r="Q26" s="57"/>
      <c r="R26" s="57"/>
      <c r="S26" s="135" t="s">
        <v>34</v>
      </c>
      <c r="T26" s="136"/>
      <c r="U26" s="136"/>
      <c r="V26" s="136"/>
      <c r="W26" s="136"/>
      <c r="X26" s="136"/>
      <c r="Y26" s="136"/>
      <c r="Z26" s="136"/>
    </row>
    <row r="27" spans="1:26" ht="15.75" customHeight="1">
      <c r="A27" s="82"/>
      <c r="B27" s="82"/>
      <c r="C27" s="82"/>
      <c r="D27" s="82"/>
      <c r="E27" s="82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135"/>
      <c r="T27" s="136"/>
      <c r="U27" s="136"/>
      <c r="V27" s="136"/>
      <c r="W27" s="136"/>
      <c r="X27" s="136"/>
      <c r="Y27" s="136"/>
      <c r="Z27" s="136"/>
    </row>
    <row r="28" spans="1:26" ht="10.5" customHeight="1">
      <c r="A28" s="82"/>
      <c r="B28" s="82"/>
      <c r="C28" s="82"/>
      <c r="D28" s="82"/>
      <c r="E28" s="82"/>
      <c r="G28" s="57"/>
      <c r="H28" s="57"/>
      <c r="I28" s="57"/>
      <c r="J28" s="57"/>
      <c r="K28" s="57"/>
      <c r="L28" s="57"/>
      <c r="M28" s="57"/>
      <c r="N28" s="57"/>
      <c r="O28" s="57"/>
      <c r="P28" s="57"/>
      <c r="Q28" s="57"/>
      <c r="R28" s="57"/>
      <c r="S28" s="135"/>
      <c r="T28" s="136"/>
      <c r="U28" s="136"/>
      <c r="V28" s="136"/>
      <c r="W28" s="136"/>
      <c r="X28" s="136"/>
      <c r="Y28" s="136"/>
      <c r="Z28" s="136"/>
    </row>
    <row r="29" spans="1:26" ht="26.25" customHeight="1">
      <c r="A29" s="172"/>
      <c r="B29" s="172"/>
      <c r="C29" s="172"/>
      <c r="D29" s="172"/>
      <c r="E29" s="172"/>
      <c r="G29" s="130"/>
      <c r="H29" s="130"/>
      <c r="I29" s="130"/>
      <c r="J29" s="130"/>
      <c r="K29" s="130"/>
      <c r="L29" s="130"/>
      <c r="M29" s="130"/>
      <c r="N29" s="130"/>
      <c r="O29" s="130"/>
      <c r="P29" s="130"/>
      <c r="Q29" s="130"/>
      <c r="R29" s="130"/>
      <c r="S29" s="130"/>
      <c r="T29" s="131"/>
      <c r="U29" s="131"/>
      <c r="V29" s="131"/>
      <c r="W29" s="131"/>
      <c r="X29" s="131"/>
      <c r="Y29" s="131"/>
      <c r="Z29" s="131"/>
    </row>
    <row r="30" spans="1:26" ht="42.75" customHeight="1">
      <c r="A30" s="170"/>
      <c r="B30" s="170"/>
      <c r="C30" s="170"/>
      <c r="D30" s="170"/>
      <c r="E30" s="170"/>
      <c r="G30" s="130"/>
      <c r="H30" s="130"/>
      <c r="I30" s="130"/>
      <c r="J30" s="130"/>
      <c r="K30" s="130"/>
      <c r="L30" s="130"/>
      <c r="M30" s="130"/>
      <c r="N30" s="130"/>
      <c r="O30" s="130"/>
      <c r="P30" s="130"/>
      <c r="Q30" s="130"/>
      <c r="R30" s="130"/>
      <c r="S30" s="130"/>
      <c r="T30" s="131"/>
      <c r="U30" s="131"/>
      <c r="V30" s="131"/>
      <c r="W30" s="131"/>
      <c r="X30" s="131"/>
      <c r="Y30" s="131"/>
      <c r="Z30" s="131"/>
    </row>
    <row r="31" spans="20:26" ht="12.75">
      <c r="T31" s="131"/>
      <c r="U31" s="131"/>
      <c r="V31" s="131"/>
      <c r="W31" s="131"/>
      <c r="X31" s="131"/>
      <c r="Y31" s="131"/>
      <c r="Z31" s="131"/>
    </row>
    <row r="32" spans="20:26" ht="12.75">
      <c r="T32" s="90"/>
      <c r="U32" s="90"/>
      <c r="V32" s="90"/>
      <c r="W32" s="90"/>
      <c r="X32" s="90"/>
      <c r="Y32" s="90"/>
      <c r="Z32" s="90"/>
    </row>
  </sheetData>
  <mergeCells count="42">
    <mergeCell ref="S5:T5"/>
    <mergeCell ref="U5:V5"/>
    <mergeCell ref="G5:H6"/>
    <mergeCell ref="G11:G12"/>
    <mergeCell ref="G23:R23"/>
    <mergeCell ref="G17:R17"/>
    <mergeCell ref="G18:R19"/>
    <mergeCell ref="G16:R16"/>
    <mergeCell ref="A30:E30"/>
    <mergeCell ref="A16:E16"/>
    <mergeCell ref="A17:E17"/>
    <mergeCell ref="A20:E20"/>
    <mergeCell ref="A21:E21"/>
    <mergeCell ref="A24:E24"/>
    <mergeCell ref="A26:E26"/>
    <mergeCell ref="A29:E29"/>
    <mergeCell ref="A7:A8"/>
    <mergeCell ref="D7:D8"/>
    <mergeCell ref="S16:Z17"/>
    <mergeCell ref="C5:C6"/>
    <mergeCell ref="E5:E6"/>
    <mergeCell ref="E7:E8"/>
    <mergeCell ref="C7:C8"/>
    <mergeCell ref="G2:Z2"/>
    <mergeCell ref="G7:G8"/>
    <mergeCell ref="I5:J5"/>
    <mergeCell ref="I6:J6"/>
    <mergeCell ref="H7:H8"/>
    <mergeCell ref="L4:R4"/>
    <mergeCell ref="Y5:Z5"/>
    <mergeCell ref="T4:Y4"/>
    <mergeCell ref="W5:X5"/>
    <mergeCell ref="G25:R25"/>
    <mergeCell ref="S22:Z25"/>
    <mergeCell ref="S26:Z28"/>
    <mergeCell ref="G9:G10"/>
    <mergeCell ref="S18:Z21"/>
    <mergeCell ref="S9:S10"/>
    <mergeCell ref="U9:U10"/>
    <mergeCell ref="W9:W10"/>
    <mergeCell ref="Y9:Y10"/>
    <mergeCell ref="G22:R22"/>
  </mergeCells>
  <pageMargins left="0.393700787401575" right="0.196850393700787" top="0.590551181102362" bottom="0.196850393700787" header="0.31496062992126" footer="0.118110236220472"/>
  <pageSetup orientation="landscape" paperSize="9" scale="76" r:id="rId1"/>
  <headerFooter alignWithMargins="0">
    <oddHeader>&amp;RPríloha k Doložke finančných, ekonomických, environmentálnych vplyvov, vplyvov na zamestnanosť a podnikateľské prostredie</oddHeader>
    <oddFooter>&amp;R&amp;P</oddFooter>
  </headerFooter>
  <rowBreaks count="1" manualBreakCount="1">
    <brk id="28" max="25" man="1"/>
  </rowBreaks>
  <ignoredErrors>
    <ignoredError sqref="K8 M7:M9 O7:O8 Q7:Q8 Q9 O9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ScaleCrop>false</ScaleCrop>
  <Template/>
  <Manager/>
  <Company>MPSVR SR</Company>
  <LinksUpToDate>false</LinksUpToD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lanakova</dc:creator>
  <cp:keywords/>
  <dc:description/>
  <cp:lastModifiedBy>lanakova</cp:lastModifiedBy>
  <cp:lastPrinted>2008-05-29T09:09:52Z</cp:lastPrinted>
  <dcterms:created xsi:type="dcterms:W3CDTF">2007-09-13T16:53:04Z</dcterms:created>
  <dcterms:modified xsi:type="dcterms:W3CDTF">2008-05-29T09:09:55Z</dcterms:modified>
  <cp:category/>
</cp:coreProperties>
</file>